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25725"/>
</workbook>
</file>

<file path=xl/calcChain.xml><?xml version="1.0" encoding="utf-8"?>
<calcChain xmlns="http://schemas.openxmlformats.org/spreadsheetml/2006/main">
  <c r="Q33" i="21"/>
  <c r="N4" s="1"/>
  <c r="M4" s="1"/>
  <c r="Q4"/>
  <c r="Q5" s="1"/>
  <c r="K11"/>
  <c r="K12" s="1"/>
  <c r="L11"/>
  <c r="L12" s="1"/>
  <c r="M11"/>
  <c r="M16" s="1"/>
  <c r="M21" s="1"/>
  <c r="M26" s="1"/>
  <c r="M31" s="1"/>
  <c r="M36" s="1"/>
  <c r="M41" s="1"/>
  <c r="M46" s="1"/>
  <c r="D38"/>
  <c r="D33"/>
  <c r="D13" s="1"/>
  <c r="D18"/>
  <c r="K9"/>
  <c r="K14" s="1"/>
  <c r="K19" s="1"/>
  <c r="K24" s="1"/>
  <c r="K29" s="1"/>
  <c r="K34" s="1"/>
  <c r="L9"/>
  <c r="L14" s="1"/>
  <c r="L19" s="1"/>
  <c r="L24" s="1"/>
  <c r="L29" s="1"/>
  <c r="L34" s="1"/>
  <c r="L39" s="1"/>
  <c r="L44" s="1"/>
  <c r="M9"/>
  <c r="M10" s="1"/>
  <c r="M15" s="1"/>
  <c r="M20" s="1"/>
  <c r="M25" s="1"/>
  <c r="M30" s="1"/>
  <c r="M35" s="1"/>
  <c r="M40" s="1"/>
  <c r="M45" s="1"/>
  <c r="A6"/>
  <c r="A53" s="1"/>
  <c r="Q3"/>
  <c r="P33"/>
  <c r="N3"/>
  <c r="M3" s="1"/>
  <c r="L5"/>
  <c r="J5"/>
  <c r="E56" s="1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Q34"/>
  <c r="P4" s="1"/>
  <c r="O4" s="1"/>
  <c r="O5" s="1"/>
  <c r="P34"/>
  <c r="P3"/>
  <c r="O3"/>
  <c r="T25"/>
  <c r="T26"/>
  <c r="S16"/>
  <c r="S17"/>
  <c r="K5"/>
  <c r="D43"/>
  <c r="D48" s="1"/>
  <c r="D28" s="1"/>
  <c r="D30"/>
  <c r="D10"/>
  <c r="D31"/>
  <c r="D11"/>
  <c r="D32"/>
  <c r="D12"/>
  <c r="D34"/>
  <c r="D35"/>
  <c r="D15" s="1"/>
  <c r="D36"/>
  <c r="D16"/>
  <c r="D37"/>
  <c r="D17" s="1"/>
  <c r="D39"/>
  <c r="D44" s="1"/>
  <c r="D24" s="1"/>
  <c r="D40"/>
  <c r="D45"/>
  <c r="D25" s="1"/>
  <c r="D41"/>
  <c r="D42"/>
  <c r="D47" s="1"/>
  <c r="D27" s="1"/>
  <c r="D29"/>
  <c r="D9" s="1"/>
  <c r="D14"/>
  <c r="K16"/>
  <c r="M5"/>
  <c r="N5"/>
  <c r="P5"/>
  <c r="D20"/>
  <c r="D23"/>
  <c r="L16"/>
  <c r="L21" s="1"/>
  <c r="L26" s="1"/>
  <c r="L31" s="1"/>
  <c r="L36" s="1"/>
  <c r="L41" s="1"/>
  <c r="L46" s="1"/>
  <c r="D19" l="1"/>
  <c r="L10"/>
  <c r="L15" s="1"/>
  <c r="L20" s="1"/>
  <c r="L25" s="1"/>
  <c r="L30" s="1"/>
  <c r="L35" s="1"/>
  <c r="L40" s="1"/>
  <c r="L45" s="1"/>
  <c r="K10"/>
  <c r="K15" s="1"/>
  <c r="B56"/>
  <c r="C55"/>
  <c r="D56"/>
  <c r="E55"/>
  <c r="B55"/>
  <c r="C56"/>
  <c r="D55"/>
  <c r="D22"/>
  <c r="I11"/>
  <c r="I16"/>
  <c r="E11"/>
  <c r="F11" s="1"/>
  <c r="L13"/>
  <c r="L18" s="1"/>
  <c r="L23" s="1"/>
  <c r="L28" s="1"/>
  <c r="L33" s="1"/>
  <c r="L38" s="1"/>
  <c r="L43" s="1"/>
  <c r="L48" s="1"/>
  <c r="L17"/>
  <c r="L22" s="1"/>
  <c r="L27" s="1"/>
  <c r="L32" s="1"/>
  <c r="L37" s="1"/>
  <c r="L42" s="1"/>
  <c r="L47" s="1"/>
  <c r="K13"/>
  <c r="K17"/>
  <c r="K39"/>
  <c r="K21"/>
  <c r="I21" s="1"/>
  <c r="E16"/>
  <c r="F16" s="1"/>
  <c r="D46"/>
  <c r="D26" s="1"/>
  <c r="D21"/>
  <c r="I9"/>
  <c r="E9" s="1"/>
  <c r="F9" s="1"/>
  <c r="I10"/>
  <c r="E10" s="1"/>
  <c r="F10" s="1"/>
  <c r="M14"/>
  <c r="M12"/>
  <c r="I12" s="1"/>
  <c r="I15" l="1"/>
  <c r="E15" s="1"/>
  <c r="F15" s="1"/>
  <c r="K20"/>
  <c r="M19"/>
  <c r="I14"/>
  <c r="E14" s="1"/>
  <c r="F14" s="1"/>
  <c r="M17"/>
  <c r="M22" s="1"/>
  <c r="M27" s="1"/>
  <c r="M32" s="1"/>
  <c r="M37" s="1"/>
  <c r="M42" s="1"/>
  <c r="M47" s="1"/>
  <c r="M13"/>
  <c r="M18" s="1"/>
  <c r="M23" s="1"/>
  <c r="M28" s="1"/>
  <c r="M33" s="1"/>
  <c r="M38" s="1"/>
  <c r="M43" s="1"/>
  <c r="M48" s="1"/>
  <c r="K18"/>
  <c r="K44"/>
  <c r="E12"/>
  <c r="F12" s="1"/>
  <c r="K26"/>
  <c r="I26" s="1"/>
  <c r="E21"/>
  <c r="F21" s="1"/>
  <c r="K22"/>
  <c r="I22" s="1"/>
  <c r="K25" l="1"/>
  <c r="I20"/>
  <c r="E20" s="1"/>
  <c r="F20" s="1"/>
  <c r="I18"/>
  <c r="I13"/>
  <c r="I17"/>
  <c r="E17" s="1"/>
  <c r="F17" s="1"/>
  <c r="K31"/>
  <c r="I31" s="1"/>
  <c r="E26"/>
  <c r="F26" s="1"/>
  <c r="K27"/>
  <c r="I27" s="1"/>
  <c r="E22"/>
  <c r="F22" s="1"/>
  <c r="K23"/>
  <c r="I23" s="1"/>
  <c r="E18"/>
  <c r="F18" s="1"/>
  <c r="E13"/>
  <c r="F13" s="1"/>
  <c r="M24"/>
  <c r="I19"/>
  <c r="E19" s="1"/>
  <c r="F19" s="1"/>
  <c r="I25" l="1"/>
  <c r="E25" s="1"/>
  <c r="F25" s="1"/>
  <c r="K30"/>
  <c r="K32"/>
  <c r="I32" s="1"/>
  <c r="E27"/>
  <c r="F27" s="1"/>
  <c r="K28"/>
  <c r="I28" s="1"/>
  <c r="E23"/>
  <c r="F23" s="1"/>
  <c r="I24"/>
  <c r="E24" s="1"/>
  <c r="F24" s="1"/>
  <c r="M29"/>
  <c r="K36"/>
  <c r="I36" s="1"/>
  <c r="E31"/>
  <c r="F31" s="1"/>
  <c r="I30" l="1"/>
  <c r="E30" s="1"/>
  <c r="F30" s="1"/>
  <c r="K35"/>
  <c r="M34"/>
  <c r="I29"/>
  <c r="E29" s="1"/>
  <c r="F29" s="1"/>
  <c r="K41"/>
  <c r="I41" s="1"/>
  <c r="E36"/>
  <c r="F36" s="1"/>
  <c r="K33"/>
  <c r="I33" s="1"/>
  <c r="E28"/>
  <c r="F28" s="1"/>
  <c r="K37"/>
  <c r="I37" s="1"/>
  <c r="E32"/>
  <c r="F32" s="1"/>
  <c r="K40" l="1"/>
  <c r="I35"/>
  <c r="E35" s="1"/>
  <c r="F35" s="1"/>
  <c r="E37"/>
  <c r="F37" s="1"/>
  <c r="K42"/>
  <c r="I42" s="1"/>
  <c r="K46"/>
  <c r="E41"/>
  <c r="F41" s="1"/>
  <c r="E33"/>
  <c r="F33" s="1"/>
  <c r="K38"/>
  <c r="I38" s="1"/>
  <c r="M39"/>
  <c r="I34"/>
  <c r="E34" s="1"/>
  <c r="F34" s="1"/>
  <c r="I40" l="1"/>
  <c r="E40" s="1"/>
  <c r="F40" s="1"/>
  <c r="K45"/>
  <c r="I45" s="1"/>
  <c r="E45" s="1"/>
  <c r="F45" s="1"/>
  <c r="I46"/>
  <c r="E46" s="1"/>
  <c r="F46" s="1"/>
  <c r="M44"/>
  <c r="I44" s="1"/>
  <c r="E44" s="1"/>
  <c r="F44" s="1"/>
  <c r="I39"/>
  <c r="E39" s="1"/>
  <c r="F39" s="1"/>
  <c r="K43"/>
  <c r="I43" s="1"/>
  <c r="E38"/>
  <c r="F38" s="1"/>
  <c r="K47"/>
  <c r="E42"/>
  <c r="F42" s="1"/>
  <c r="I47" l="1"/>
  <c r="E47" s="1"/>
  <c r="F47" s="1"/>
  <c r="K48"/>
  <c r="E43"/>
  <c r="F43" s="1"/>
  <c r="I48" l="1"/>
  <c r="E48" s="1"/>
  <c r="F48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<sst xmlns="http://schemas.openxmlformats.org/spreadsheetml/2006/main" count="169" uniqueCount="71">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</sst>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ual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collantes/Configuraci&#243;n%20local/Archivos%20temporales%20de%20Internet/OLK18C/TF062005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abSelected="1" workbookViewId="0">
      <selection activeCell="G7" sqref="G7"/>
    </sheetView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41094</v>
      </c>
      <c r="J4" s="55">
        <v>209.308784</v>
      </c>
      <c r="K4" s="55">
        <v>2.6709999999999998</v>
      </c>
      <c r="L4" s="55">
        <v>376.47333333333336</v>
      </c>
      <c r="M4" s="39">
        <f>+K4*(1+N4)</f>
        <v>2.7789083999999997</v>
      </c>
      <c r="N4" s="47">
        <f>+Q33</f>
        <v>4.0399999999999998E-2</v>
      </c>
      <c r="O4" s="48">
        <f>+K4*(1+P4)</f>
        <v>2.7489931999999997</v>
      </c>
      <c r="P4" s="47">
        <f>+Q34</f>
        <v>2.92E-2</v>
      </c>
      <c r="Q4" s="48">
        <f>+K4*(1+R4)</f>
        <v>2.6709999999999998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1.0864006349088635</v>
      </c>
      <c r="K5" s="39">
        <f t="shared" si="0"/>
        <v>0.93884007029876959</v>
      </c>
      <c r="L5" s="39">
        <f t="shared" si="0"/>
        <v>1.2621474230029952</v>
      </c>
      <c r="M5" s="39">
        <f t="shared" si="0"/>
        <v>0.92087226278763068</v>
      </c>
      <c r="N5" s="39">
        <f t="shared" si="0"/>
        <v>0.66556836902800665</v>
      </c>
      <c r="O5" s="39">
        <f t="shared" si="0"/>
        <v>0.92570818198073734</v>
      </c>
      <c r="P5" s="39">
        <f t="shared" si="0"/>
        <v>0.66666666666666674</v>
      </c>
      <c r="Q5" s="39">
        <f t="shared" si="0"/>
        <v>0.86132116541171522</v>
      </c>
      <c r="R5" s="66">
        <v>-0.09</v>
      </c>
    </row>
    <row r="6" spans="1:19">
      <c r="A6" s="58" t="str">
        <f>CONCATENATE("Vigente a partir del ",TEXT(I4,"DD/MMM/YYYY"))</f>
        <v>Vigente a partir del 04/Jul/2012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415.75</v>
      </c>
      <c r="F9" s="69">
        <f>+E9*(1-0.625*MEM_DM)</f>
        <v>83.149999999999977</v>
      </c>
      <c r="H9" s="41">
        <f>+P53</f>
        <v>409.97</v>
      </c>
      <c r="I9" s="40">
        <f>+ROUND(K9*$J$5+L9*$M$5+M9*$L$5*$Q$5,4)</f>
        <v>1.0141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313.02999999999997</v>
      </c>
      <c r="F10" s="69">
        <f>+E10*(1-0.625*MEM_DM)</f>
        <v>62.60599999999998</v>
      </c>
      <c r="H10" s="41">
        <f>+Q53</f>
        <v>308.68</v>
      </c>
      <c r="I10" s="40">
        <f t="shared" ref="I10:I45" si="3">+ROUND(K10*$J$5+L10*$M$5+M10*$L$5*$Q$5,4)</f>
        <v>1.0141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287.67</v>
      </c>
      <c r="F11" s="69">
        <f>+E11*(1-0.625*MEM_DM)</f>
        <v>57.533999999999992</v>
      </c>
      <c r="H11" s="41">
        <f>+R53</f>
        <v>291.81</v>
      </c>
      <c r="I11" s="40">
        <f>+ROUND(K11*$J$5+L11*$O$5+M11*$L$5*$Q$5,4)</f>
        <v>0.98580000000000001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264.25</v>
      </c>
      <c r="F12" s="69">
        <f>+E12*(1-0.625*MEM_DM)</f>
        <v>52.849999999999987</v>
      </c>
      <c r="H12" s="41">
        <f>+S53</f>
        <v>268.06</v>
      </c>
      <c r="I12" s="40">
        <f>+ROUND(K12*$J$5+L12*$O$5+M12*$L$5*$Q$5,4)</f>
        <v>0.98580000000000001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251.42</v>
      </c>
      <c r="F13" s="69">
        <f>+E13-18.75*E13/D13*MEM_DM</f>
        <v>69.341544960772467</v>
      </c>
      <c r="H13" s="41">
        <f>+T53</f>
        <v>255.04</v>
      </c>
      <c r="I13" s="40">
        <f>+ROUND(K13*$J$5+L13*$O$5+M13*$L$5*$Q$5,4)</f>
        <v>0.98580000000000001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430.71</v>
      </c>
      <c r="F14" s="69">
        <f>+E14*(1-0.625*MEM_DM)</f>
        <v>86.141999999999982</v>
      </c>
      <c r="H14" s="38">
        <f>+P54</f>
        <v>424.72</v>
      </c>
      <c r="I14" s="40">
        <f t="shared" si="3"/>
        <v>1.0141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325.23</v>
      </c>
      <c r="F15" s="69">
        <f>+E15*(1-0.625*MEM_DM)</f>
        <v>65.045999999999992</v>
      </c>
      <c r="H15" s="38">
        <f>+Q54</f>
        <v>320.70999999999998</v>
      </c>
      <c r="I15" s="40">
        <f t="shared" si="3"/>
        <v>1.0141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295.92</v>
      </c>
      <c r="F16" s="69">
        <f>+E16*(1-0.625*MEM_DM)</f>
        <v>59.18399999999999</v>
      </c>
      <c r="H16" s="38">
        <f>+R54</f>
        <v>300.18</v>
      </c>
      <c r="I16" s="40">
        <f>+ROUND(K16*$J$5+L16*$O$5+M16*$L$5*$Q$5,4)</f>
        <v>0.98580000000000001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272.20999999999998</v>
      </c>
      <c r="F17" s="69">
        <f>+E17*(1-0.625*MEM_DM)</f>
        <v>54.441999999999986</v>
      </c>
      <c r="H17" s="38">
        <f>+S54</f>
        <v>276.13</v>
      </c>
      <c r="I17" s="40">
        <f>+ROUND(K17*$J$5+L17*$O$5+M17*$L$5*$Q$5,4)</f>
        <v>0.98580000000000001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256.77</v>
      </c>
      <c r="F18" s="69">
        <f>+E18-18.75*E18/D18*MEM_DM</f>
        <v>68.94677537336176</v>
      </c>
      <c r="H18" s="38">
        <f>+T54</f>
        <v>260.47000000000003</v>
      </c>
      <c r="I18" s="40">
        <f>+ROUND(K18*$J$5+L18*$O$5+M18*$L$5*$Q$5,4)</f>
        <v>0.98580000000000001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587.41</v>
      </c>
      <c r="F19" s="69">
        <f t="shared" ref="F19:F32" si="6">+E19*(1-0.625*MEM_DM)</f>
        <v>117.48199999999997</v>
      </c>
      <c r="H19" s="41">
        <f>+P55</f>
        <v>579.24</v>
      </c>
      <c r="I19" s="40">
        <f t="shared" si="3"/>
        <v>1.0141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453.09</v>
      </c>
      <c r="F20" s="69">
        <f t="shared" si="6"/>
        <v>90.617999999999981</v>
      </c>
      <c r="H20" s="41">
        <f>+Q55</f>
        <v>446.79</v>
      </c>
      <c r="I20" s="40">
        <f t="shared" si="3"/>
        <v>1.0141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434.24</v>
      </c>
      <c r="F21" s="69">
        <f t="shared" si="6"/>
        <v>86.847999999999985</v>
      </c>
      <c r="H21" s="41">
        <f>+R55</f>
        <v>440.5</v>
      </c>
      <c r="I21" s="40">
        <f>+ROUND(K21*$J$5+L21*$O$5+M21*$L$5*$Q$5,4)</f>
        <v>0.98580000000000001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371.89</v>
      </c>
      <c r="F22" s="69">
        <f t="shared" si="6"/>
        <v>74.377999999999986</v>
      </c>
      <c r="H22" s="41">
        <f>+S55</f>
        <v>377.25</v>
      </c>
      <c r="I22" s="40">
        <f>+ROUND(K22*$J$5+L22*$O$5+M22*$L$5*$Q$5,4)</f>
        <v>0.98580000000000001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336.47</v>
      </c>
      <c r="F23" s="69">
        <f t="shared" si="6"/>
        <v>67.293999999999997</v>
      </c>
      <c r="H23" s="41">
        <f>+T55</f>
        <v>341.32</v>
      </c>
      <c r="I23" s="40">
        <f>+ROUND(K23*$J$5+L23*$O$5+M23*$L$5*$Q$5,4)</f>
        <v>0.98580000000000001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644.04</v>
      </c>
      <c r="F24" s="69">
        <f t="shared" si="6"/>
        <v>128.80799999999996</v>
      </c>
      <c r="H24" s="38">
        <f>+P56</f>
        <v>635.09</v>
      </c>
      <c r="I24" s="40">
        <f t="shared" si="3"/>
        <v>1.0141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501.8</v>
      </c>
      <c r="F25" s="69">
        <f t="shared" si="6"/>
        <v>100.35999999999999</v>
      </c>
      <c r="H25" s="38">
        <f>+Q56</f>
        <v>494.82</v>
      </c>
      <c r="I25" s="40">
        <f t="shared" si="3"/>
        <v>1.0141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485</v>
      </c>
      <c r="F26" s="69">
        <f t="shared" si="6"/>
        <v>96.999999999999972</v>
      </c>
      <c r="H26" s="38">
        <f>+R56</f>
        <v>491.99</v>
      </c>
      <c r="I26" s="40">
        <f>+ROUND(K26*$J$5+L26*$O$5+M26*$L$5*$Q$5,4)</f>
        <v>0.98580000000000001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418</v>
      </c>
      <c r="F27" s="69">
        <f t="shared" si="6"/>
        <v>83.59999999999998</v>
      </c>
      <c r="H27" s="38">
        <f>+S56</f>
        <v>424.02</v>
      </c>
      <c r="I27" s="40">
        <f>+ROUND(K27*$J$5+L27*$O$5+M27*$L$5*$Q$5,4)</f>
        <v>0.98580000000000001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379.59</v>
      </c>
      <c r="F28" s="69">
        <f t="shared" si="6"/>
        <v>75.917999999999978</v>
      </c>
      <c r="H28" s="38">
        <f>+T56</f>
        <v>385.06</v>
      </c>
      <c r="I28" s="40">
        <f>+ROUND(K28*$J$5+L28*$O$5+M28*$L$5*$Q$5,4)</f>
        <v>0.98580000000000001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630.63</v>
      </c>
      <c r="F29" s="69">
        <f t="shared" si="6"/>
        <v>126.12599999999998</v>
      </c>
      <c r="H29" s="41">
        <f>+P42</f>
        <v>621.86</v>
      </c>
      <c r="I29" s="40">
        <f t="shared" si="3"/>
        <v>1.0141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480.99</v>
      </c>
      <c r="F30" s="69">
        <f t="shared" si="6"/>
        <v>96.197999999999979</v>
      </c>
      <c r="H30" s="38">
        <f>+Q42</f>
        <v>474.3</v>
      </c>
      <c r="I30" s="40">
        <f t="shared" si="3"/>
        <v>1.0141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486.3</v>
      </c>
      <c r="F31" s="69">
        <f t="shared" si="6"/>
        <v>97.259999999999977</v>
      </c>
      <c r="H31" s="38">
        <f>+R42</f>
        <v>493.31</v>
      </c>
      <c r="I31" s="40">
        <f>+ROUND(K31*$J$5+L31*$O$5+M31*$L$5*$Q$5,4)</f>
        <v>0.98580000000000001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460.86</v>
      </c>
      <c r="F32" s="69">
        <f t="shared" si="6"/>
        <v>92.171999999999983</v>
      </c>
      <c r="H32" s="38">
        <f>+S42</f>
        <v>467.5</v>
      </c>
      <c r="I32" s="40">
        <f>+ROUND(K32*$J$5+L32*$O$5+M32*$L$5*$Q$5,4)</f>
        <v>0.98580000000000001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445.48</v>
      </c>
      <c r="F33" s="70">
        <f>+E33-18.75*E33/D33*MEM_DM</f>
        <v>122.86322269161133</v>
      </c>
      <c r="H33" s="38">
        <f>+T42</f>
        <v>451.9</v>
      </c>
      <c r="I33" s="40">
        <f>+ROUND(K33*$J$5+L33*$O$5+M33*$L$5*$Q$5,4)</f>
        <v>0.98580000000000001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649.5</v>
      </c>
      <c r="F34" s="69">
        <f>+E34*(1-0.625*MEM_DM)</f>
        <v>129.89999999999998</v>
      </c>
      <c r="H34" s="41">
        <f>+P43</f>
        <v>640.47</v>
      </c>
      <c r="I34" s="40">
        <f t="shared" si="3"/>
        <v>1.0141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497.56</v>
      </c>
      <c r="F35" s="69">
        <f>+E35*(1-0.625*MEM_DM)</f>
        <v>99.511999999999972</v>
      </c>
      <c r="H35" s="38">
        <f>+Q43</f>
        <v>490.64</v>
      </c>
      <c r="I35" s="40">
        <f t="shared" si="3"/>
        <v>1.0141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498.1</v>
      </c>
      <c r="F36" s="69">
        <f>+E36*(1-0.625*MEM_DM)</f>
        <v>99.619999999999976</v>
      </c>
      <c r="H36" s="38">
        <f>+R43</f>
        <v>505.27</v>
      </c>
      <c r="I36" s="40">
        <f>+ROUND(K36*$J$5+L36*$O$5+M36*$L$5*$Q$5,4)</f>
        <v>0.98580000000000001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473.15</v>
      </c>
      <c r="F37" s="69">
        <f>+E37*(1-0.625*MEM_DM)</f>
        <v>94.629999999999981</v>
      </c>
      <c r="H37" s="38">
        <f>+S43</f>
        <v>479.97</v>
      </c>
      <c r="I37" s="40">
        <f>+ROUND(K37*$J$5+L37*$O$5+M37*$L$5*$Q$5,4)</f>
        <v>0.98580000000000001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453.63</v>
      </c>
      <c r="F38" s="70">
        <f>+E38-18.75*E38/D38*MEM_DM</f>
        <v>121.8067753733618</v>
      </c>
      <c r="H38" s="38">
        <f>+T43</f>
        <v>460.16</v>
      </c>
      <c r="I38" s="40">
        <f>+ROUND(K38*$J$5+L38*$O$5+M38*$L$5*$Q$5,4)</f>
        <v>0.98580000000000001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853.21</v>
      </c>
      <c r="F39" s="69">
        <f t="shared" ref="F39:F48" si="8">+E39*(1-0.625*MEM_DM)</f>
        <v>170.64199999999997</v>
      </c>
      <c r="H39" s="41">
        <f>+P44</f>
        <v>841.35</v>
      </c>
      <c r="I39" s="40">
        <f t="shared" si="3"/>
        <v>1.0141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662.42</v>
      </c>
      <c r="F40" s="69">
        <f t="shared" si="8"/>
        <v>132.48399999999995</v>
      </c>
      <c r="H40" s="38">
        <f>+Q44</f>
        <v>653.21</v>
      </c>
      <c r="I40" s="40">
        <f t="shared" si="3"/>
        <v>1.0141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692.09</v>
      </c>
      <c r="F41" s="69">
        <f t="shared" si="8"/>
        <v>138.41799999999998</v>
      </c>
      <c r="H41" s="38">
        <f>+R44</f>
        <v>702.06</v>
      </c>
      <c r="I41" s="40">
        <f>+ROUND(K41*$J$5+L41*$O$5+M41*$L$5*$Q$5,4)</f>
        <v>0.98580000000000001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607.63</v>
      </c>
      <c r="F42" s="69">
        <f t="shared" si="8"/>
        <v>121.52599999999997</v>
      </c>
      <c r="H42" s="38">
        <f>+S44</f>
        <v>616.38</v>
      </c>
      <c r="I42" s="40">
        <f>+ROUND(K42*$J$5+L42*$O$5+M42*$L$5*$Q$5,4)</f>
        <v>0.98580000000000001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556.94000000000005</v>
      </c>
      <c r="F43" s="69">
        <f t="shared" si="8"/>
        <v>111.38799999999999</v>
      </c>
      <c r="H43" s="38">
        <f>+T44</f>
        <v>564.96</v>
      </c>
      <c r="I43" s="40">
        <f>+ROUND(K43*$J$5+L43*$O$5+M43*$L$5*$Q$5,4)</f>
        <v>0.98580000000000001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942.1</v>
      </c>
      <c r="F44" s="69">
        <f t="shared" si="8"/>
        <v>188.41999999999996</v>
      </c>
      <c r="H44" s="41">
        <f>+P45</f>
        <v>929</v>
      </c>
      <c r="I44" s="40">
        <f t="shared" si="3"/>
        <v>1.0141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737.06</v>
      </c>
      <c r="F45" s="69">
        <f t="shared" si="8"/>
        <v>147.41199999999995</v>
      </c>
      <c r="H45" s="38">
        <f>+Q45</f>
        <v>726.81</v>
      </c>
      <c r="I45" s="40">
        <f t="shared" si="3"/>
        <v>1.0141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776.39</v>
      </c>
      <c r="F46" s="69">
        <f>+E46*(1-0.625*MEM_DM)</f>
        <v>155.27799999999996</v>
      </c>
      <c r="H46" s="38">
        <f>+R45</f>
        <v>787.57</v>
      </c>
      <c r="I46" s="40">
        <f>+ROUND(K46*$J$5+L46*$O$5+M46*$L$5*$Q$5,4)</f>
        <v>0.98580000000000001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684.52</v>
      </c>
      <c r="F47" s="69">
        <f t="shared" si="8"/>
        <v>136.90399999999997</v>
      </c>
      <c r="H47" s="38">
        <f>+S45</f>
        <v>694.38</v>
      </c>
      <c r="I47" s="40">
        <f>+ROUND(K47*$J$5+L47*$O$5+M47*$L$5*$Q$5,4)</f>
        <v>0.98580000000000001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629.12</v>
      </c>
      <c r="F48" s="69">
        <f t="shared" si="8"/>
        <v>125.82399999999997</v>
      </c>
      <c r="H48" s="38">
        <f>+T45</f>
        <v>638.17999999999995</v>
      </c>
      <c r="I48" s="40">
        <f>+ROUND(K48*$J$5+L48*$O$5+M48*$L$5*$Q$5,4)</f>
        <v>0.98580000000000001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04/Jul/2012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2.38</v>
      </c>
      <c r="C55" s="68">
        <f t="shared" si="9"/>
        <v>3.74</v>
      </c>
      <c r="D55" s="68">
        <f t="shared" si="9"/>
        <v>5.71</v>
      </c>
      <c r="E55" s="68">
        <f t="shared" si="9"/>
        <v>5.71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3.62</v>
      </c>
      <c r="C56" s="68">
        <f t="shared" si="9"/>
        <v>4.76</v>
      </c>
      <c r="D56" s="68">
        <f t="shared" si="9"/>
        <v>7.29</v>
      </c>
      <c r="E56" s="68">
        <f t="shared" si="9"/>
        <v>7.29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5:B8"/>
  <sheetViews>
    <sheetView workbookViewId="0">
      <selection activeCell="B6" sqref="B6"/>
    </sheetView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H4ZUARPRAJFR-91-1302</_dlc_DocId>
    <_dlc_DocIdUrl xmlns="c9af1732-5c4a-47a8-8a40-65a3d58cbfeb">
      <Url>http://portal/seccion/centro_documental/gart/_layouts/15/DocIdRedir.aspx?ID=H4ZUARPRAJFR-91-1302</Url>
      <Description>H4ZUARPRAJFR-91-1302</Description>
    </_dlc_DocIdUrl>
    <Categoria xmlns="2c528ab9-7095-49d0-a7ff-82fe0cd557ed">3</Categoria>
    <FechaVigencia xmlns="2c528ab9-7095-49d0-a7ff-82fe0cd557ed">2012-07-04T05:00:00+00:00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439693-F301-408B-AE1E-75D156F69D7C}"/>
</file>

<file path=customXml/itemProps2.xml><?xml version="1.0" encoding="utf-8"?>
<ds:datastoreItem xmlns:ds="http://schemas.openxmlformats.org/officeDocument/2006/customXml" ds:itemID="{32F0D280-2EE4-43DA-B194-2B869223164C}"/>
</file>

<file path=customXml/itemProps3.xml><?xml version="1.0" encoding="utf-8"?>
<ds:datastoreItem xmlns:ds="http://schemas.openxmlformats.org/officeDocument/2006/customXml" ds:itemID="{A9ABC20D-21E7-4A41-A82B-2E2B3E9D6C61}"/>
</file>

<file path=customXml/itemProps4.xml><?xml version="1.0" encoding="utf-8"?>
<ds:datastoreItem xmlns:ds="http://schemas.openxmlformats.org/officeDocument/2006/customXml" ds:itemID="{6D20DD08-32B8-4684-B66F-A6DC2F8E0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Lenovo User</cp:lastModifiedBy>
  <cp:lastPrinted>2012-03-16T18:07:32Z</cp:lastPrinted>
  <dcterms:created xsi:type="dcterms:W3CDTF">2005-07-18T22:02:40Z</dcterms:created>
  <dcterms:modified xsi:type="dcterms:W3CDTF">2012-07-02T22:48:03Z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5" name="_EmailSubject">
    <vt:lpwstr>Revise "TFBT8_041102010"</vt:lpwstr>
  </property>
  <property fmtid="{D5CDD505-2E9C-101B-9397-08002B2CF9AE}" pid="6" name="_AuthorEmail">
    <vt:lpwstr>jventura@osinerg.gob.pe</vt:lpwstr>
  </property>
  <property fmtid="{D5CDD505-2E9C-101B-9397-08002B2CF9AE}" pid="7" name="_AuthorEmailDisplayName">
    <vt:lpwstr>Jorge Luis Ventura Flores</vt:lpwstr>
  </property>
  <property fmtid="{D5CDD505-2E9C-101B-9397-08002B2CF9AE}" pid="8" name="_ReviewingToolsShownOnc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41db0289-6ba2-4ff9-9de1-a9835e5bccdf</vt:lpwstr>
  </property>
  <property fmtid="{D5CDD505-2E9C-101B-9397-08002B2CF9AE}" pid="14" name="FechaVigencia">
    <vt:filetime>2015-12-17T20:27:10Z</vt:filetime>
  </property>
</Properties>
</file>