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5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9.xml" ContentType="application/vnd.openxmlformats-officedocument.drawing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SHL\2023\5. Programa Anual de Supervisión\3. PSES 09-2023-Osinergmin-DSHL\Tercera Convocatoria\6. Evaluación\"/>
    </mc:Choice>
  </mc:AlternateContent>
  <bookViews>
    <workbookView xWindow="0" yWindow="0" windowWidth="19200" windowHeight="6350"/>
  </bookViews>
  <sheets>
    <sheet name="EE-1" sheetId="1" r:id="rId1"/>
    <sheet name="EE-2 (1)" sheetId="25" r:id="rId2"/>
    <sheet name="EE-2 (2)" sheetId="35" r:id="rId3"/>
    <sheet name="EE-3" sheetId="26" r:id="rId4"/>
    <sheet name="EE-4" sheetId="27" r:id="rId5"/>
    <sheet name="EE-5 (1)" sheetId="36" r:id="rId6"/>
    <sheet name="EE-5 (2)" sheetId="28" r:id="rId7"/>
    <sheet name="EE-6" sheetId="29" r:id="rId8"/>
    <sheet name="EE-7 (1)" sheetId="30" r:id="rId9"/>
    <sheet name="EE-7 (2)" sheetId="37" r:id="rId10"/>
    <sheet name="EE-8 (1)" sheetId="32" r:id="rId11"/>
    <sheet name="EE-8 (2)" sheetId="38" r:id="rId12"/>
    <sheet name="EE-8 (3)" sheetId="39" r:id="rId13"/>
    <sheet name="EE-9 (1)" sheetId="18" r:id="rId14"/>
    <sheet name="EE-9 (2)" sheetId="40" r:id="rId15"/>
  </sheets>
  <definedNames>
    <definedName name="_xlnm.Print_Area" localSheetId="0">'EE-1'!$B$1:$L$21</definedName>
    <definedName name="_xlnm.Print_Area" localSheetId="1">'EE-2 (1)'!$B$1:$L$20</definedName>
    <definedName name="_xlnm.Print_Area" localSheetId="2">'EE-2 (2)'!$B$1:$L$26</definedName>
    <definedName name="_xlnm.Print_Area" localSheetId="3">'EE-3'!$B$1:$L$18</definedName>
    <definedName name="_xlnm.Print_Area" localSheetId="4">'EE-4'!$B$1:$L$31</definedName>
    <definedName name="_xlnm.Print_Area" localSheetId="5">'EE-5 (1)'!$B$1:$L$19</definedName>
    <definedName name="_xlnm.Print_Area" localSheetId="6">'EE-5 (2)'!$B$1:$L$19</definedName>
    <definedName name="_xlnm.Print_Area" localSheetId="7">'EE-6'!$B$1:$L$16</definedName>
    <definedName name="_xlnm.Print_Area" localSheetId="8">'EE-7 (1)'!$B$1:$L$18</definedName>
    <definedName name="_xlnm.Print_Area" localSheetId="9">'EE-7 (2)'!$B$1:$L$15</definedName>
    <definedName name="_xlnm.Print_Area" localSheetId="10">'EE-8 (1)'!$B$1:$L$24</definedName>
    <definedName name="_xlnm.Print_Area" localSheetId="11">'EE-8 (2)'!$B$1:$L$18</definedName>
    <definedName name="_xlnm.Print_Area" localSheetId="12">'EE-8 (3)'!$B$1:$L$19</definedName>
    <definedName name="_xlnm.Print_Area" localSheetId="13">'EE-9 (1)'!$B$1:$L$20</definedName>
    <definedName name="_xlnm.Print_Area" localSheetId="14">'EE-9 (2)'!$B$1:$L$18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32" l="1"/>
  <c r="J16" i="32" s="1"/>
  <c r="J19" i="1" l="1"/>
  <c r="H19" i="1"/>
  <c r="H14" i="39" l="1"/>
  <c r="J14" i="39"/>
  <c r="H15" i="39"/>
  <c r="J15" i="39"/>
  <c r="H16" i="39"/>
  <c r="J16" i="39"/>
  <c r="H17" i="39"/>
  <c r="J17" i="39"/>
  <c r="H18" i="39"/>
  <c r="J18" i="39"/>
  <c r="H14" i="38"/>
  <c r="J14" i="38"/>
  <c r="H15" i="38"/>
  <c r="J15" i="38"/>
  <c r="H16" i="38"/>
  <c r="J16" i="38"/>
  <c r="H17" i="38"/>
  <c r="J17" i="38"/>
  <c r="H14" i="32"/>
  <c r="J14" i="32" s="1"/>
  <c r="H15" i="32"/>
  <c r="J15" i="32" s="1"/>
  <c r="H17" i="32"/>
  <c r="J17" i="32"/>
  <c r="H18" i="32"/>
  <c r="J18" i="32"/>
  <c r="H19" i="32"/>
  <c r="J19" i="32"/>
  <c r="H20" i="32"/>
  <c r="J20" i="32"/>
  <c r="H21" i="32"/>
  <c r="J21" i="32"/>
  <c r="H22" i="32"/>
  <c r="J22" i="32"/>
  <c r="H23" i="32"/>
  <c r="J23" i="32"/>
  <c r="H15" i="30" l="1"/>
  <c r="H16" i="30"/>
  <c r="H17" i="30"/>
  <c r="H14" i="29"/>
  <c r="J14" i="29"/>
  <c r="H15" i="29"/>
  <c r="J15" i="29"/>
  <c r="H19" i="36"/>
  <c r="H18" i="26"/>
  <c r="H15" i="36"/>
  <c r="J15" i="36"/>
  <c r="H16" i="36"/>
  <c r="J16" i="36"/>
  <c r="H17" i="36"/>
  <c r="J17" i="36"/>
  <c r="H18" i="36"/>
  <c r="J18" i="36"/>
  <c r="H17" i="26"/>
  <c r="J17" i="26"/>
  <c r="H26" i="35"/>
  <c r="H25" i="35"/>
  <c r="H24" i="35"/>
  <c r="H23" i="35"/>
  <c r="H22" i="35"/>
  <c r="H21" i="35"/>
  <c r="J21" i="35"/>
  <c r="H20" i="35"/>
  <c r="J20" i="35"/>
  <c r="H20" i="25" l="1"/>
  <c r="H20" i="1" l="1"/>
  <c r="J20" i="1"/>
  <c r="H18" i="1"/>
  <c r="J18" i="1"/>
  <c r="H17" i="1"/>
  <c r="J17" i="1"/>
  <c r="H14" i="1"/>
  <c r="J14" i="1"/>
  <c r="H15" i="1"/>
  <c r="J15" i="1"/>
  <c r="H16" i="1"/>
  <c r="J16" i="1"/>
  <c r="J13" i="1"/>
  <c r="J21" i="1" l="1"/>
  <c r="H14" i="28"/>
  <c r="J14" i="28"/>
  <c r="H15" i="28"/>
  <c r="J15" i="28"/>
  <c r="H16" i="28"/>
  <c r="J16" i="28"/>
  <c r="H17" i="28"/>
  <c r="J17" i="28"/>
  <c r="H18" i="28"/>
  <c r="J18" i="28"/>
  <c r="H16" i="18"/>
  <c r="J16" i="18"/>
  <c r="H17" i="18"/>
  <c r="J17" i="18" s="1"/>
  <c r="H18" i="18"/>
  <c r="J18" i="18" s="1"/>
  <c r="J19" i="28" l="1"/>
  <c r="H19" i="28"/>
  <c r="H16" i="40"/>
  <c r="J16" i="40" s="1"/>
  <c r="J15" i="40"/>
  <c r="H15" i="40"/>
  <c r="H14" i="40"/>
  <c r="J14" i="40" s="1"/>
  <c r="H13" i="40"/>
  <c r="J13" i="39"/>
  <c r="H13" i="39"/>
  <c r="J13" i="38"/>
  <c r="H13" i="38"/>
  <c r="J14" i="37"/>
  <c r="H14" i="37"/>
  <c r="J13" i="37"/>
  <c r="H13" i="37"/>
  <c r="J14" i="36"/>
  <c r="H14" i="36"/>
  <c r="J13" i="36"/>
  <c r="J19" i="36" s="1"/>
  <c r="H13" i="36"/>
  <c r="J25" i="35"/>
  <c r="J24" i="35"/>
  <c r="J23" i="35"/>
  <c r="J22" i="35"/>
  <c r="J19" i="35"/>
  <c r="H19" i="35"/>
  <c r="J18" i="35"/>
  <c r="H18" i="35"/>
  <c r="J17" i="35"/>
  <c r="H17" i="35"/>
  <c r="J16" i="35"/>
  <c r="H16" i="35"/>
  <c r="J15" i="35"/>
  <c r="H15" i="35"/>
  <c r="J14" i="35"/>
  <c r="H14" i="35"/>
  <c r="J13" i="35"/>
  <c r="H13" i="35"/>
  <c r="H13" i="1"/>
  <c r="H21" i="1" s="1"/>
  <c r="K21" i="1" s="1"/>
  <c r="J19" i="39" l="1"/>
  <c r="H19" i="39"/>
  <c r="H18" i="38"/>
  <c r="J18" i="38"/>
  <c r="H15" i="37"/>
  <c r="J15" i="37"/>
  <c r="K19" i="36"/>
  <c r="J26" i="35"/>
  <c r="H17" i="40"/>
  <c r="J13" i="40"/>
  <c r="J17" i="40" s="1"/>
  <c r="J17" i="30"/>
  <c r="J16" i="30"/>
  <c r="K19" i="39" l="1"/>
  <c r="K18" i="38"/>
  <c r="K15" i="37"/>
  <c r="K26" i="35"/>
  <c r="K17" i="40"/>
  <c r="H13" i="32" l="1"/>
  <c r="J13" i="32" s="1"/>
  <c r="J15" i="30"/>
  <c r="H14" i="30"/>
  <c r="J14" i="30" s="1"/>
  <c r="H13" i="30"/>
  <c r="J13" i="30" s="1"/>
  <c r="J13" i="29"/>
  <c r="H13" i="29"/>
  <c r="J13" i="28"/>
  <c r="H13" i="28"/>
  <c r="J30" i="27"/>
  <c r="J29" i="27"/>
  <c r="J28" i="27"/>
  <c r="J27" i="27"/>
  <c r="J26" i="27"/>
  <c r="J25" i="27"/>
  <c r="J24" i="27"/>
  <c r="J23" i="27"/>
  <c r="J22" i="27"/>
  <c r="J21" i="27"/>
  <c r="J20" i="27"/>
  <c r="J19" i="27"/>
  <c r="J18" i="27"/>
  <c r="J17" i="27"/>
  <c r="J16" i="27"/>
  <c r="J15" i="27"/>
  <c r="J14" i="27"/>
  <c r="H13" i="27"/>
  <c r="J13" i="27" s="1"/>
  <c r="J16" i="26"/>
  <c r="H16" i="26"/>
  <c r="J15" i="26"/>
  <c r="H15" i="26"/>
  <c r="J14" i="26"/>
  <c r="H14" i="26"/>
  <c r="H13" i="26"/>
  <c r="J13" i="26" s="1"/>
  <c r="H19" i="25"/>
  <c r="J19" i="25" s="1"/>
  <c r="H18" i="25"/>
  <c r="J18" i="25" s="1"/>
  <c r="H17" i="25"/>
  <c r="J17" i="25" s="1"/>
  <c r="H16" i="25"/>
  <c r="J16" i="25" s="1"/>
  <c r="H15" i="25"/>
  <c r="J15" i="25" s="1"/>
  <c r="H14" i="25"/>
  <c r="J14" i="25" s="1"/>
  <c r="J13" i="25"/>
  <c r="H13" i="25"/>
  <c r="J18" i="26" l="1"/>
  <c r="J20" i="25"/>
  <c r="K20" i="25" s="1"/>
  <c r="J24" i="32"/>
  <c r="H24" i="32"/>
  <c r="J31" i="27"/>
  <c r="H18" i="30"/>
  <c r="J18" i="30"/>
  <c r="H16" i="29"/>
  <c r="J16" i="29"/>
  <c r="H31" i="27"/>
  <c r="H15" i="18"/>
  <c r="J15" i="18" s="1"/>
  <c r="H14" i="18"/>
  <c r="J14" i="18" s="1"/>
  <c r="H13" i="18"/>
  <c r="K24" i="32" l="1"/>
  <c r="K18" i="30"/>
  <c r="H19" i="18"/>
  <c r="K19" i="28"/>
  <c r="K18" i="26"/>
  <c r="K31" i="27"/>
  <c r="K16" i="29"/>
  <c r="J13" i="18"/>
  <c r="J19" i="18" s="1"/>
  <c r="K19" i="18" l="1"/>
</calcChain>
</file>

<file path=xl/sharedStrings.xml><?xml version="1.0" encoding="utf-8"?>
<sst xmlns="http://schemas.openxmlformats.org/spreadsheetml/2006/main" count="847" uniqueCount="260">
  <si>
    <t>PERFIL</t>
  </si>
  <si>
    <t>PROFESIÓN</t>
  </si>
  <si>
    <t>REGISTRO CIP</t>
  </si>
  <si>
    <t>FECHA DE 
GRADO DE BACHILLER</t>
  </si>
  <si>
    <t>FECHA DE 
TITULO PROFESIONAL</t>
  </si>
  <si>
    <t>EXPERIENCIA</t>
  </si>
  <si>
    <t>EMPRESA</t>
  </si>
  <si>
    <t>DESDE</t>
  </si>
  <si>
    <t>HASTA</t>
  </si>
  <si>
    <t>CUMPLE EXP.
ESPECIFICA (SI/NO)</t>
  </si>
  <si>
    <t>EXPERIENCIA 
GENERAL (AÑOS)</t>
  </si>
  <si>
    <t>EXPERIENCIA 
ESPECIFICA (AÑOS)</t>
  </si>
  <si>
    <t>OBSERVACIONES</t>
  </si>
  <si>
    <t>FOLIO</t>
  </si>
  <si>
    <t>NOMBRE Y APELLIDOS</t>
  </si>
  <si>
    <t>N° DNI</t>
  </si>
  <si>
    <t>ANEXO N° 03
CALIFICACIÓN DE PERFILES DE PROFESIONALES</t>
  </si>
  <si>
    <t>COLEGIATURA</t>
  </si>
  <si>
    <t>Total experiencia
general</t>
  </si>
  <si>
    <t>Total experiencia
especifica</t>
  </si>
  <si>
    <t>EE-1 - JEFE DE PROYECTO</t>
  </si>
  <si>
    <t>CAPACITACIÓN</t>
  </si>
  <si>
    <t>NO REQUIERE</t>
  </si>
  <si>
    <t>ENTIDAD</t>
  </si>
  <si>
    <t>NOMBRE DE CURSO / DIPLOMADO / ESPECIALIZACIÓN</t>
  </si>
  <si>
    <t>NUMERO DE 
HORAS</t>
  </si>
  <si>
    <t>CUMPLE (SI/NO)</t>
  </si>
  <si>
    <t>NOMBRE DE CURSO / DIPLOMADO / ESPECIALIZACIÓN / 
CERTIFICACIÓN</t>
  </si>
  <si>
    <t>NOMBRE DEL DIPLOMADO / ESPECIALIZACIÓN / MAESTRIA</t>
  </si>
  <si>
    <t>Folio</t>
  </si>
  <si>
    <t>Minimo requerido según Tdrs</t>
  </si>
  <si>
    <t>Minimo requerido según Tdrs (años)</t>
  </si>
  <si>
    <t>2 o 4</t>
  </si>
  <si>
    <t>EE-2 (1)  - Ingeniero especialista en actividades de Exploración y Explotación de Hidrocarburos.</t>
  </si>
  <si>
    <t>EE-2 (2)  - Ingeniero especialista en actividades de Exploración y Explotación de Hidrocarburos.</t>
  </si>
  <si>
    <t>EE-3 - Ingeniero, Especialista en Facilidades de Producción y Procesos, en equipos (estáticos) y en recipientes a presión.</t>
  </si>
  <si>
    <t>EE-4 - , Ingeniero, especialista en Electricidad e Instrumentación</t>
  </si>
  <si>
    <t>EE-5 (1) -  Ingeniero, Fiscalizador de Estudios de Riesgo, Gestión de Seguridad de Procesos y equipos contra incendio</t>
  </si>
  <si>
    <t>EE-5 (2) -  Ingeniero, Fiscalizador de Estudios de Riesgo, Gestión de Seguridad de Procesos y equipos contra incendio</t>
  </si>
  <si>
    <t>EE-6 -, Ingeniero, especialista en perforación o servicios de pozos de hidrocarburos</t>
  </si>
  <si>
    <t>EE-7 (1) - , ingeniero especialista en actividades de Exploración y Explotación de Hidrocarburos</t>
  </si>
  <si>
    <t>EE-7 (2) - , ingeniero especialista en actividades de Exploración y Explotación de Hidrocarburos</t>
  </si>
  <si>
    <t>EE-8 (1) -  Abogado Profesional 2</t>
  </si>
  <si>
    <t>EE-8 (2) -  Abogado Profesional 2</t>
  </si>
  <si>
    <t>EE-8 (3) -  Abogado Profesional 2</t>
  </si>
  <si>
    <t>EE-9 (1) - ABOGADO Profesional 3</t>
  </si>
  <si>
    <t>EE-9 (2) - ABOGADO Profesional 3</t>
  </si>
  <si>
    <t>Derecho</t>
  </si>
  <si>
    <t>50188</t>
  </si>
  <si>
    <t>10808791</t>
  </si>
  <si>
    <t>Mladen Slavkovic Gonzales</t>
  </si>
  <si>
    <t>INAB S.A.C</t>
  </si>
  <si>
    <t xml:space="preserve">OSINERGMIN </t>
  </si>
  <si>
    <t>CAL</t>
  </si>
  <si>
    <t>788</t>
  </si>
  <si>
    <t>790</t>
  </si>
  <si>
    <t>791</t>
  </si>
  <si>
    <t>792</t>
  </si>
  <si>
    <t>Donatilda Osnayo Arce</t>
  </si>
  <si>
    <t>41452087</t>
  </si>
  <si>
    <t>ESAN</t>
  </si>
  <si>
    <t>50423</t>
  </si>
  <si>
    <t>COINCE</t>
  </si>
  <si>
    <t>OEFA</t>
  </si>
  <si>
    <t>Osinergmin</t>
  </si>
  <si>
    <t>803</t>
  </si>
  <si>
    <t>804</t>
  </si>
  <si>
    <t>805</t>
  </si>
  <si>
    <t>806</t>
  </si>
  <si>
    <t>807</t>
  </si>
  <si>
    <t>Augusto Furugen Asato</t>
  </si>
  <si>
    <t>06042602</t>
  </si>
  <si>
    <t>Ingeniería Mecánica</t>
  </si>
  <si>
    <t>AICHE - APZA EIRL</t>
  </si>
  <si>
    <t>CIP</t>
  </si>
  <si>
    <t>ESGEP</t>
  </si>
  <si>
    <t>INSPECTRA S.A.</t>
  </si>
  <si>
    <t>HORAS</t>
  </si>
  <si>
    <t>120</t>
  </si>
  <si>
    <t xml:space="preserve">Derecho administrativo, consumidor y derecho Regulatorio </t>
  </si>
  <si>
    <t xml:space="preserve">Derecho empresarial y administrativo </t>
  </si>
  <si>
    <t xml:space="preserve">Derecho administrativo, Procedimiento Administrativo y Contencioso Administrativo </t>
  </si>
  <si>
    <t xml:space="preserve">Cálculo de Frecuencias y Probabilidades en el Sector Hidrocarburos </t>
  </si>
  <si>
    <t xml:space="preserve">Preparación y Evaluación de Estudios de Riesgo y Planes de Contingencia </t>
  </si>
  <si>
    <t xml:space="preserve">Gestión de Riesgos de Seguridad de Procesos en Actividades de Hidrocarburos </t>
  </si>
  <si>
    <t xml:space="preserve">Sistema de Gestión de Seguridad de Procesos </t>
  </si>
  <si>
    <t>INAB. S.A.C.</t>
  </si>
  <si>
    <t>20882</t>
  </si>
  <si>
    <t>PETROPERU S.A.</t>
  </si>
  <si>
    <t>SI</t>
  </si>
  <si>
    <t>675</t>
  </si>
  <si>
    <t>676</t>
  </si>
  <si>
    <t>677</t>
  </si>
  <si>
    <t>679</t>
  </si>
  <si>
    <t>Ingeniero Metalúrgico</t>
  </si>
  <si>
    <t>145554</t>
  </si>
  <si>
    <t>Palacios Zapata Clemente Rafael</t>
  </si>
  <si>
    <t>03828172</t>
  </si>
  <si>
    <t>Ingeniero de Petróleo</t>
  </si>
  <si>
    <t>36937</t>
  </si>
  <si>
    <t>Segundo Wenceslao Castro Barbaran</t>
  </si>
  <si>
    <t>03832328</t>
  </si>
  <si>
    <t>PETROLEOS DEL PERU - PETROPERU</t>
  </si>
  <si>
    <t>531</t>
  </si>
  <si>
    <t>532</t>
  </si>
  <si>
    <t>533</t>
  </si>
  <si>
    <t>534</t>
  </si>
  <si>
    <t>535</t>
  </si>
  <si>
    <t>53129</t>
  </si>
  <si>
    <t>Gestión de Riesgo de Seguridad de Procesos en el sector de hidrocarburos</t>
  </si>
  <si>
    <t>Estudio de Riesgos de Seguridad y Planes de respuesta de Emergencias para las Actividades en el Upstream y Downstream</t>
  </si>
  <si>
    <t>Elaboración de Estudio de Riesgo de Seguridad y Planes de Contingencia (Plan de Respuesta a Emergencia)</t>
  </si>
  <si>
    <t>Hazid - Hazop en Hidrocarburos, Minería, Química y Petroquímica</t>
  </si>
  <si>
    <t>Análisis de Consecuencias en la Industria de Hidrocarburos</t>
  </si>
  <si>
    <t>CNPC</t>
  </si>
  <si>
    <t>T-GERENCIA</t>
  </si>
  <si>
    <t>JUAN RAUL TICLLA ENCISO</t>
  </si>
  <si>
    <t>03896055</t>
  </si>
  <si>
    <t>556</t>
  </si>
  <si>
    <t>557</t>
  </si>
  <si>
    <t>558</t>
  </si>
  <si>
    <t>559</t>
  </si>
  <si>
    <t>560</t>
  </si>
  <si>
    <t>Cálculo de frecuencias y probabilidades en el Sector Hidrocarburos</t>
  </si>
  <si>
    <t xml:space="preserve"> MANOLO ALEXANDER GUTIERREZ BONILLA</t>
  </si>
  <si>
    <t>40249355</t>
  </si>
  <si>
    <t>87847</t>
  </si>
  <si>
    <t>Elaboración de Estudio de Riesgo de Seguridad y Planes de Contingencia (Plan de Respuesta a Emergencias)</t>
  </si>
  <si>
    <t>Análisis de consecuencias en la Industria de Hidrocarburos</t>
  </si>
  <si>
    <t>Gestión de Riesgos de Seguridad de Procesos en Actividades de Hidrocarburos</t>
  </si>
  <si>
    <t>Sistema de Gestión de Seguridad de Procesos</t>
  </si>
  <si>
    <t>INAB SAC</t>
  </si>
  <si>
    <t>584</t>
  </si>
  <si>
    <t>585</t>
  </si>
  <si>
    <t>586</t>
  </si>
  <si>
    <t>587</t>
  </si>
  <si>
    <t>588</t>
  </si>
  <si>
    <t>589</t>
  </si>
  <si>
    <t>591</t>
  </si>
  <si>
    <t>592</t>
  </si>
  <si>
    <t>595</t>
  </si>
  <si>
    <t>163519</t>
  </si>
  <si>
    <t>JORGE VENEGAS NAVARRO</t>
  </si>
  <si>
    <t>40060457</t>
  </si>
  <si>
    <t>ASME</t>
  </si>
  <si>
    <t>Diseño, Fabricación, Montaje y Reconstrucción de Tanques Soldados de Acero según API 650 y API 653</t>
  </si>
  <si>
    <t>RICOIL S.A.</t>
  </si>
  <si>
    <t>612</t>
  </si>
  <si>
    <t>613</t>
  </si>
  <si>
    <t>614</t>
  </si>
  <si>
    <t>019563</t>
  </si>
  <si>
    <t>Rene Aristides Monzon Cangahuala</t>
  </si>
  <si>
    <t>10064223</t>
  </si>
  <si>
    <t>Seguridad Funcional - Sistema Instrumentado de Seguridad</t>
  </si>
  <si>
    <t>UNT</t>
  </si>
  <si>
    <t>API RP 500 - API RP 505</t>
  </si>
  <si>
    <t>630</t>
  </si>
  <si>
    <t>Ingeniería Química</t>
  </si>
  <si>
    <t>109617</t>
  </si>
  <si>
    <t>05379192</t>
  </si>
  <si>
    <t>Curso Taller de Gestión de Riesgos de Seguridad de Procesos en Actividades de Hidrocarburos</t>
  </si>
  <si>
    <t>Curso de Especializacion en Prevencion de Riesgos en el Sector Hidrocarburos</t>
  </si>
  <si>
    <t>TEMA</t>
  </si>
  <si>
    <t>Taller de Técnicas Hazop, Hazid y What if?</t>
  </si>
  <si>
    <t>Curso de Elaboración de estudio de Riesgo y planes de contingencia, para las actividades de Hidrocarburos</t>
  </si>
  <si>
    <t>COOPSOL DE LA AMAZONIA</t>
  </si>
  <si>
    <t>652</t>
  </si>
  <si>
    <t>653</t>
  </si>
  <si>
    <t>654</t>
  </si>
  <si>
    <t>655</t>
  </si>
  <si>
    <t>IWCF</t>
  </si>
  <si>
    <t xml:space="preserve">Drilling Well Control Programme - Surface BOP Stack - Level 4 </t>
  </si>
  <si>
    <t>PRIDE</t>
  </si>
  <si>
    <t>Fractura Hidráulica Básica</t>
  </si>
  <si>
    <t>GMP</t>
  </si>
  <si>
    <t>696</t>
  </si>
  <si>
    <t>697</t>
  </si>
  <si>
    <t>698</t>
  </si>
  <si>
    <t>76593</t>
  </si>
  <si>
    <t>Lucas Jesus Arista Estrada</t>
  </si>
  <si>
    <t>08487817</t>
  </si>
  <si>
    <t>PERUPETRO</t>
  </si>
  <si>
    <t>COMPAÑÍA DE SERVICIOS COSMOS</t>
  </si>
  <si>
    <t>709</t>
  </si>
  <si>
    <t>710</t>
  </si>
  <si>
    <t>711</t>
  </si>
  <si>
    <t>712</t>
  </si>
  <si>
    <t>275944</t>
  </si>
  <si>
    <t>Engels Enrique Mena Chavez</t>
  </si>
  <si>
    <t>40849287</t>
  </si>
  <si>
    <t>PETROLEOS DE LA SELVA</t>
  </si>
  <si>
    <t>MAPLE GAS</t>
  </si>
  <si>
    <t>721</t>
  </si>
  <si>
    <t>722</t>
  </si>
  <si>
    <t>DERECHO</t>
  </si>
  <si>
    <t>33948</t>
  </si>
  <si>
    <t>Luis Antonio Vargas Barrantes</t>
  </si>
  <si>
    <t>09666642</t>
  </si>
  <si>
    <t>CALUSS S.A.C.</t>
  </si>
  <si>
    <t>738</t>
  </si>
  <si>
    <t>740</t>
  </si>
  <si>
    <t>741</t>
  </si>
  <si>
    <t>742</t>
  </si>
  <si>
    <t>743</t>
  </si>
  <si>
    <t>744</t>
  </si>
  <si>
    <t>747</t>
  </si>
  <si>
    <t>748</t>
  </si>
  <si>
    <t>33311</t>
  </si>
  <si>
    <t>Leslie Melina Llaury Arostegui de Ossi</t>
  </si>
  <si>
    <t>10308746</t>
  </si>
  <si>
    <t>UP</t>
  </si>
  <si>
    <t>Diplomado de Alta Especialización en Gestión de Hidrocarburos</t>
  </si>
  <si>
    <t>Programa de Privatización, Financiamiento y Regulación de Servicios Públicos e Infraestructura</t>
  </si>
  <si>
    <t>760</t>
  </si>
  <si>
    <t>761</t>
  </si>
  <si>
    <t>41555993</t>
  </si>
  <si>
    <t>3924</t>
  </si>
  <si>
    <t>USMP</t>
  </si>
  <si>
    <t>UAP</t>
  </si>
  <si>
    <t>Procedimiento Administrativo y Procedimiento Sancionador</t>
  </si>
  <si>
    <t>Diplomado en Derecho Administrativo</t>
  </si>
  <si>
    <t>775</t>
  </si>
  <si>
    <t>776</t>
  </si>
  <si>
    <t>777</t>
  </si>
  <si>
    <t>NO</t>
  </si>
  <si>
    <t>Certificado no especifica periodo en el cargo de "Jefe de Departamento Técnico de Petróleo"</t>
  </si>
  <si>
    <t>Ingeniería Electrónica</t>
  </si>
  <si>
    <t xml:space="preserve">Javier Gerardo Ramirez Vargas </t>
  </si>
  <si>
    <t>OILSARAF PROYECTOS S.A.C.</t>
  </si>
  <si>
    <t>PETROBRAS ENERGÍA PERÚ S.A.</t>
  </si>
  <si>
    <t>INAB S.A.C.</t>
  </si>
  <si>
    <t>EMPRESA PETROLERA UNIPETRO ABC S.A.C.</t>
  </si>
  <si>
    <t>APZA E.I.R.L.</t>
  </si>
  <si>
    <t>ENERGY SERVICES DEL PERÚ S.A.C.</t>
  </si>
  <si>
    <t>PLUSPETROL NORTE S.A.</t>
  </si>
  <si>
    <t>BJ SERVICES COMPANY S.A.</t>
  </si>
  <si>
    <t>NEXO' S EMPRESARIAL LTDA</t>
  </si>
  <si>
    <t>BJ SERVICES COMPANY SWITZERLAND SARL SUCURSAL DEL PERÚ</t>
  </si>
  <si>
    <t>STEEL INDUSTRIE SERVICE S.R.L.</t>
  </si>
  <si>
    <t>CNPC PERU</t>
  </si>
  <si>
    <t>OCCIDENTAL PERUANA INC. SUCURSAL DEL PERU</t>
  </si>
  <si>
    <t xml:space="preserve"> </t>
  </si>
  <si>
    <t>OILSARAFP PROYECTOS S.A.C.</t>
  </si>
  <si>
    <t>02 como jefe de producción o superior o 04 años Jefe de Proyecto de ESJ</t>
  </si>
  <si>
    <t>PETROBRAS ENERGÍA PERÚ S.A. - ANSES</t>
  </si>
  <si>
    <t>UNI - CAREC</t>
  </si>
  <si>
    <t>ojo</t>
  </si>
  <si>
    <t xml:space="preserve">PARTICIPANTE EN DIPLOMADO EN DERECHO ADMINISTRATIVO Y ORGANISMOS REGULADORES </t>
  </si>
  <si>
    <t>PARTICIPANTE EN DIPLOMADO EN REGULACIÓN DE SERVICIOS PÚBLICOS Y ORGANISMOS REGULADORES</t>
  </si>
  <si>
    <t>PARTICIPANTE EN DIPLOMADO EN ADMINISTRATIVO Y PROCEDIMIENTOS ADMINISTRATIVOS</t>
  </si>
  <si>
    <t>120 (SE CONSIDERAN SESIONES CORRESPONDIENTES A DERECHO REGULATORIO)</t>
  </si>
  <si>
    <t>GRUPO PETROLERO SURAMERICANO S.A.C.</t>
  </si>
  <si>
    <t>APZA - AICHE</t>
  </si>
  <si>
    <t>739</t>
  </si>
  <si>
    <t>745-746</t>
  </si>
  <si>
    <t>Lady Elizabeth Rojas Vega</t>
  </si>
  <si>
    <t>808 - 809</t>
  </si>
  <si>
    <t>120 (SE CONSIDERAN SESIONES CORRESPONDIENTES A DERECHO ADMINISTRATIVO Y REGULATORIO)</t>
  </si>
  <si>
    <t>90 (SE CONSIDERAN SESIONES CORRESPONDIENTES A DERECHO ADMINISTRATIVO)</t>
  </si>
  <si>
    <t>CENTRUM CATÓLICA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</si>
</sst>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14" fontId="0" fillId="0" borderId="0" xfId="0" applyNumberFormat="1"/>
    <xf numFmtId="0" fontId="0" fillId="0" borderId="0" xfId="0" applyAlignment="1">
      <alignment horizontal="justify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justify" vertical="center"/>
    </xf>
    <xf numFmtId="1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3" borderId="1" xfId="0" applyFill="1" applyBorder="1" applyAlignment="1">
      <alignment vertical="center"/>
    </xf>
    <xf numFmtId="14" fontId="1" fillId="3" borderId="1" xfId="0" applyNumberFormat="1" applyFont="1" applyFill="1" applyBorder="1" applyAlignment="1">
      <alignment horizontal="left" vertical="center" wrapText="1"/>
    </xf>
    <xf numFmtId="2" fontId="1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4" fillId="0" borderId="0" xfId="0" applyFont="1"/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1" fontId="0" fillId="0" borderId="1" xfId="0" quotePrefix="1" applyNumberFormat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justify" vertical="center"/>
    </xf>
    <xf numFmtId="0" fontId="0" fillId="0" borderId="1" xfId="0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49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justify" vertical="center"/>
    </xf>
    <xf numFmtId="0" fontId="0" fillId="0" borderId="0" xfId="0" applyFill="1" applyBorder="1" applyAlignment="1">
      <alignment horizontal="justify" vertical="center" wrapText="1"/>
    </xf>
    <xf numFmtId="0" fontId="0" fillId="0" borderId="0" xfId="0" applyFill="1" applyBorder="1" applyAlignment="1">
      <alignment horizontal="justify" vertical="center"/>
    </xf>
    <xf numFmtId="0" fontId="0" fillId="0" borderId="0" xfId="0" applyFill="1"/>
    <xf numFmtId="0" fontId="0" fillId="0" borderId="3" xfId="0" applyBorder="1" applyAlignment="1">
      <alignment horizontal="justify" vertical="center"/>
    </xf>
    <xf numFmtId="0" fontId="1" fillId="0" borderId="0" xfId="0" applyFont="1" applyFill="1" applyBorder="1"/>
    <xf numFmtId="0" fontId="0" fillId="0" borderId="0" xfId="0" applyFill="1" applyBorder="1"/>
    <xf numFmtId="0" fontId="0" fillId="0" borderId="0" xfId="0" applyBorder="1"/>
    <xf numFmtId="1" fontId="0" fillId="0" borderId="1" xfId="0" quotePrefix="1" applyNumberFormat="1" applyBorder="1" applyAlignment="1">
      <alignment horizontal="center" vertical="center" wrapText="1"/>
    </xf>
    <xf numFmtId="0" fontId="0" fillId="0" borderId="7" xfId="0" applyBorder="1"/>
    <xf numFmtId="0" fontId="0" fillId="0" borderId="6" xfId="0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0" fillId="0" borderId="7" xfId="0" applyBorder="1" applyAlignment="1">
      <alignment horizontal="justify" vertical="center"/>
    </xf>
    <xf numFmtId="1" fontId="0" fillId="0" borderId="7" xfId="0" applyNumberForma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quotePrefix="1" applyBorder="1" applyAlignment="1">
      <alignment horizontal="justify" vertical="center"/>
    </xf>
    <xf numFmtId="0" fontId="0" fillId="0" borderId="1" xfId="0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0" fillId="0" borderId="6" xfId="0" applyBorder="1" applyAlignment="1">
      <alignment horizontal="justify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justify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</cellXfs>
  <cellStyles count="1">
    <cellStyle name="Normal" xfId="0" builtinId="0"/>
  </cellStyles>
  <dxfs count="14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452439</xdr:colOff>
      <xdr:row>26</xdr:row>
      <xdr:rowOff>71437</xdr:rowOff>
    </xdr:from>
    <xdr:to>
      <xdr:col>10</xdr:col>
      <xdr:colOff>828090</xdr:colOff>
      <xdr:row>75</xdr:row>
      <xdr:rowOff>95249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807EF0-5BD5-489C-AA01-15E2D6CF9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2439" y="11334750"/>
          <a:ext cx="11796580" cy="9358312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1047750</xdr:colOff>
      <xdr:row>77</xdr:row>
      <xdr:rowOff>23812</xdr:rowOff>
    </xdr:from>
    <xdr:to>
      <xdr:col>10</xdr:col>
      <xdr:colOff>747258</xdr:colOff>
      <xdr:row>82</xdr:row>
      <xdr:rowOff>57692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9C028CF-03E6-46C2-BD22-C10BF900A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95438" y="21002625"/>
          <a:ext cx="10572749" cy="98638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</xdr:colOff>
      <xdr:row>21</xdr:row>
      <xdr:rowOff>71437</xdr:rowOff>
    </xdr:from>
    <xdr:to>
      <xdr:col>11</xdr:col>
      <xdr:colOff>2363028</xdr:colOff>
      <xdr:row>64</xdr:row>
      <xdr:rowOff>166685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865CF0-ED0F-47B3-A4D0-E55BFB615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812" y="7453312"/>
          <a:ext cx="14126404" cy="828674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10</xdr:col>
      <xdr:colOff>341037</xdr:colOff>
      <xdr:row>65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3E0640-0021-45D2-BB62-718E438AA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6692563"/>
          <a:ext cx="11818662" cy="604837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714374</xdr:colOff>
      <xdr:row>26</xdr:row>
      <xdr:rowOff>119061</xdr:rowOff>
    </xdr:from>
    <xdr:to>
      <xdr:col>9</xdr:col>
      <xdr:colOff>302992</xdr:colOff>
      <xdr:row>56</xdr:row>
      <xdr:rowOff>71436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B670D44-6F41-49AD-955D-90ED4EA82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4" y="11787186"/>
          <a:ext cx="11074181" cy="566737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738187</xdr:colOff>
      <xdr:row>27</xdr:row>
      <xdr:rowOff>119061</xdr:rowOff>
    </xdr:from>
    <xdr:to>
      <xdr:col>9</xdr:col>
      <xdr:colOff>872576</xdr:colOff>
      <xdr:row>58</xdr:row>
      <xdr:rowOff>95248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1C781F-5941-416C-BDED-10B4D73F2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187" y="12668249"/>
          <a:ext cx="11492952" cy="588168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26</xdr:row>
      <xdr:rowOff>142875</xdr:rowOff>
    </xdr:from>
    <xdr:to>
      <xdr:col>6</xdr:col>
      <xdr:colOff>420687</xdr:colOff>
      <xdr:row>35</xdr:row>
      <xdr:rowOff>44728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F54F22-52CA-4578-9AC8-43C8F3645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0" y="14549438"/>
          <a:ext cx="7262812" cy="1616353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35</xdr:row>
      <xdr:rowOff>95250</xdr:rowOff>
    </xdr:from>
    <xdr:to>
      <xdr:col>8</xdr:col>
      <xdr:colOff>992187</xdr:colOff>
      <xdr:row>56</xdr:row>
      <xdr:rowOff>118914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330EB83-2A75-415F-9391-6FE2FD84C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1125" y="16216313"/>
          <a:ext cx="9977437" cy="402416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</xdr:colOff>
      <xdr:row>26</xdr:row>
      <xdr:rowOff>95250</xdr:rowOff>
    </xdr:from>
    <xdr:to>
      <xdr:col>6</xdr:col>
      <xdr:colOff>419965</xdr:colOff>
      <xdr:row>34</xdr:row>
      <xdr:rowOff>181253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FB35515-7C94-4CDC-AD12-5B91682B2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3437" y="12311063"/>
          <a:ext cx="7262812" cy="1616353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476250</xdr:colOff>
      <xdr:row>34</xdr:row>
      <xdr:rowOff>95250</xdr:rowOff>
    </xdr:from>
    <xdr:to>
      <xdr:col>8</xdr:col>
      <xdr:colOff>967653</xdr:colOff>
      <xdr:row>55</xdr:row>
      <xdr:rowOff>118913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8F60D30-7359-4DAF-80AB-8020D65FF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13835063"/>
          <a:ext cx="9977437" cy="4024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450273</xdr:colOff>
      <xdr:row>32</xdr:row>
      <xdr:rowOff>138544</xdr:rowOff>
    </xdr:from>
    <xdr:to>
      <xdr:col>7</xdr:col>
      <xdr:colOff>729788</xdr:colOff>
      <xdr:row>51</xdr:row>
      <xdr:rowOff>51953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A77203-434A-497F-BFD5-412419B20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273" y="13733317"/>
          <a:ext cx="8955924" cy="3532909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51</xdr:row>
      <xdr:rowOff>17318</xdr:rowOff>
    </xdr:from>
    <xdr:to>
      <xdr:col>7</xdr:col>
      <xdr:colOff>813952</xdr:colOff>
      <xdr:row>68</xdr:row>
      <xdr:rowOff>69272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D3097CA-44EE-4216-8894-E0CF80C5F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7864" y="17231591"/>
          <a:ext cx="8572497" cy="32904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519546</xdr:colOff>
      <xdr:row>39</xdr:row>
      <xdr:rowOff>34637</xdr:rowOff>
    </xdr:from>
    <xdr:to>
      <xdr:col>7</xdr:col>
      <xdr:colOff>536864</xdr:colOff>
      <xdr:row>56</xdr:row>
      <xdr:rowOff>116309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397DED7-A805-46A6-B567-215DF2D8D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9546" y="16417637"/>
          <a:ext cx="8416636" cy="3320172"/>
        </a:xfrm>
        <a:prstGeom prst="rect">
          <a:avLst/>
        </a:prstGeom>
      </xdr:spPr>
    </xdr:pic>
    <xdr:clientData/>
  </xdr:twoCellAnchor>
  <xdr:twoCellAnchor editAs="oneCell">
    <xdr:from>
      <xdr:col>1</xdr:col>
      <xdr:colOff>398318</xdr:colOff>
      <xdr:row>56</xdr:row>
      <xdr:rowOff>103909</xdr:rowOff>
    </xdr:from>
    <xdr:to>
      <xdr:col>7</xdr:col>
      <xdr:colOff>973007</xdr:colOff>
      <xdr:row>73</xdr:row>
      <xdr:rowOff>103909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8DE3098-B6B4-4132-8879-68B8DFAFD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5182" y="19725409"/>
          <a:ext cx="8437143" cy="3238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738188</xdr:colOff>
      <xdr:row>23</xdr:row>
      <xdr:rowOff>95251</xdr:rowOff>
    </xdr:from>
    <xdr:to>
      <xdr:col>10</xdr:col>
      <xdr:colOff>601968</xdr:colOff>
      <xdr:row>70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F7468C-8247-4FB1-BC55-AF8D3F0F7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188" y="9834564"/>
          <a:ext cx="11508093" cy="89058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744682</xdr:colOff>
      <xdr:row>39</xdr:row>
      <xdr:rowOff>0</xdr:rowOff>
    </xdr:from>
    <xdr:to>
      <xdr:col>8</xdr:col>
      <xdr:colOff>377472</xdr:colOff>
      <xdr:row>59</xdr:row>
      <xdr:rowOff>103909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EBB850-1DE9-49AF-AD98-2FC1E9CCE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682" y="7533409"/>
          <a:ext cx="9313654" cy="3913909"/>
        </a:xfrm>
        <a:prstGeom prst="rect">
          <a:avLst/>
        </a:prstGeom>
      </xdr:spPr>
    </xdr:pic>
    <xdr:clientData/>
  </xdr:twoCellAnchor>
  <xdr:twoCellAnchor editAs="oneCell">
    <xdr:from>
      <xdr:col>1</xdr:col>
      <xdr:colOff>467592</xdr:colOff>
      <xdr:row>59</xdr:row>
      <xdr:rowOff>103908</xdr:rowOff>
    </xdr:from>
    <xdr:to>
      <xdr:col>8</xdr:col>
      <xdr:colOff>808788</xdr:colOff>
      <xdr:row>78</xdr:row>
      <xdr:rowOff>86590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49E06E-1860-43BB-858A-D499369BC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9592" y="11447317"/>
          <a:ext cx="9260060" cy="36021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29</xdr:row>
      <xdr:rowOff>142874</xdr:rowOff>
    </xdr:from>
    <xdr:to>
      <xdr:col>10</xdr:col>
      <xdr:colOff>742951</xdr:colOff>
      <xdr:row>76</xdr:row>
      <xdr:rowOff>95249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8BA5ACE-AEA9-4E48-920A-88CF085A6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12953999"/>
          <a:ext cx="11577639" cy="89058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28</xdr:row>
      <xdr:rowOff>142874</xdr:rowOff>
    </xdr:from>
    <xdr:to>
      <xdr:col>10</xdr:col>
      <xdr:colOff>752476</xdr:colOff>
      <xdr:row>76</xdr:row>
      <xdr:rowOff>95249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FFC441-9C88-4086-A8EB-5F097710C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12334874"/>
          <a:ext cx="11825289" cy="90963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25</xdr:row>
      <xdr:rowOff>23812</xdr:rowOff>
    </xdr:from>
    <xdr:to>
      <xdr:col>9</xdr:col>
      <xdr:colOff>142875</xdr:colOff>
      <xdr:row>47</xdr:row>
      <xdr:rowOff>171875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59371B4-CD06-4D1D-97C2-D080F9BE9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10787062"/>
          <a:ext cx="10191750" cy="4339063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47</xdr:row>
      <xdr:rowOff>119063</xdr:rowOff>
    </xdr:from>
    <xdr:to>
      <xdr:col>9</xdr:col>
      <xdr:colOff>47619</xdr:colOff>
      <xdr:row>60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5FC5AF3-2EDD-47F2-A8C3-C8B405F4C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0125" y="15073313"/>
          <a:ext cx="9810744" cy="2452687"/>
        </a:xfrm>
        <a:prstGeom prst="rect">
          <a:avLst/>
        </a:prstGeom>
      </xdr:spPr>
    </xdr:pic>
    <xdr:clientData/>
  </xdr:twoCellAnchor>
  <xdr:twoCellAnchor editAs="oneCell">
    <xdr:from>
      <xdr:col>1</xdr:col>
      <xdr:colOff>809625</xdr:colOff>
      <xdr:row>61</xdr:row>
      <xdr:rowOff>119062</xdr:rowOff>
    </xdr:from>
    <xdr:to>
      <xdr:col>9</xdr:col>
      <xdr:colOff>645097</xdr:colOff>
      <xdr:row>65</xdr:row>
      <xdr:rowOff>119062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001FA21-E4C3-484C-96E3-6912783DF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71625" y="17740312"/>
          <a:ext cx="9836722" cy="762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34636</xdr:colOff>
      <xdr:row>25</xdr:row>
      <xdr:rowOff>34635</xdr:rowOff>
    </xdr:from>
    <xdr:to>
      <xdr:col>9</xdr:col>
      <xdr:colOff>475611</xdr:colOff>
      <xdr:row>57</xdr:row>
      <xdr:rowOff>69272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3FA5C5-AC9A-4FA4-9C98-D38044230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6636" y="10235044"/>
          <a:ext cx="10450884" cy="61306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showGridLines="0" tabSelected="1" zoomScale="55" zoomScaleNormal="55" workbookViewId="0">
      <selection activeCell="L32" sqref="L32"/>
    </sheetView>
  </sheetViews>
  <sheetFormatPr baseColWidth="10" defaultRowHeight="14.5" x14ac:dyDescent="0.35"/>
  <cols>
    <col min="1" max="1" width="8.26953125" customWidth="1"/>
    <col min="2" max="2" width="30.54296875" customWidth="1"/>
    <col min="3" max="4" width="18.54296875" customWidth="1"/>
    <col min="5" max="5" width="18.453125" customWidth="1"/>
    <col min="6" max="7" width="15.54296875" customWidth="1"/>
    <col min="8" max="8" width="15.7265625" customWidth="1"/>
    <col min="9" max="9" width="16.26953125" customWidth="1"/>
    <col min="10" max="10" width="13.1796875" customWidth="1"/>
    <col min="11" max="11" width="13.453125" customWidth="1"/>
    <col min="12" max="12" width="47.1796875" customWidth="1"/>
  </cols>
  <sheetData>
    <row r="1" spans="1:12" x14ac:dyDescent="0.35">
      <c r="B1" s="69" t="s">
        <v>16</v>
      </c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x14ac:dyDescent="0.35"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5" spans="1:12" x14ac:dyDescent="0.35">
      <c r="B5" s="12" t="s">
        <v>0</v>
      </c>
      <c r="C5" s="78" t="s">
        <v>20</v>
      </c>
      <c r="D5" s="78"/>
      <c r="E5" s="78"/>
      <c r="F5" s="78"/>
      <c r="G5" s="78"/>
      <c r="H5" s="78"/>
      <c r="I5" s="78"/>
      <c r="J5" s="78"/>
      <c r="K5" s="78"/>
    </row>
    <row r="6" spans="1:12" x14ac:dyDescent="0.35">
      <c r="L6" t="s">
        <v>241</v>
      </c>
    </row>
    <row r="7" spans="1:12" ht="45" customHeight="1" x14ac:dyDescent="0.35">
      <c r="B7" s="18" t="s">
        <v>1</v>
      </c>
      <c r="C7" s="19" t="s">
        <v>3</v>
      </c>
      <c r="D7" s="19" t="s">
        <v>4</v>
      </c>
      <c r="E7" s="18" t="s">
        <v>2</v>
      </c>
      <c r="F7" s="71" t="s">
        <v>14</v>
      </c>
      <c r="G7" s="71"/>
      <c r="H7" s="72" t="s">
        <v>100</v>
      </c>
      <c r="I7" s="72"/>
      <c r="J7" s="72"/>
      <c r="K7" s="72"/>
    </row>
    <row r="8" spans="1:12" ht="20.5" customHeight="1" x14ac:dyDescent="0.35">
      <c r="B8" s="10" t="s">
        <v>98</v>
      </c>
      <c r="C8" s="6">
        <v>28339</v>
      </c>
      <c r="D8" s="6">
        <v>30741</v>
      </c>
      <c r="E8" s="11" t="s">
        <v>99</v>
      </c>
      <c r="F8" s="71" t="s">
        <v>15</v>
      </c>
      <c r="G8" s="71"/>
      <c r="H8" s="73" t="s">
        <v>101</v>
      </c>
      <c r="I8" s="73"/>
      <c r="J8" s="73"/>
      <c r="K8" s="73"/>
    </row>
    <row r="9" spans="1:12" ht="57.75" customHeight="1" x14ac:dyDescent="0.35">
      <c r="A9" s="24" t="s">
        <v>29</v>
      </c>
      <c r="C9" s="27">
        <v>526</v>
      </c>
      <c r="D9" s="27">
        <v>528</v>
      </c>
      <c r="E9" s="28"/>
      <c r="F9" s="71"/>
      <c r="G9" s="71"/>
      <c r="H9" s="79"/>
      <c r="I9" s="72"/>
      <c r="J9" s="72"/>
      <c r="K9" s="72"/>
    </row>
    <row r="11" spans="1:12" x14ac:dyDescent="0.35">
      <c r="B11" s="1"/>
      <c r="E11" s="1" t="s">
        <v>5</v>
      </c>
    </row>
    <row r="12" spans="1:12" ht="43.5" x14ac:dyDescent="0.35">
      <c r="B12" s="45"/>
      <c r="C12" s="46"/>
      <c r="D12" s="46"/>
      <c r="E12" s="44" t="s">
        <v>6</v>
      </c>
      <c r="F12" s="42" t="s">
        <v>7</v>
      </c>
      <c r="G12" s="42" t="s">
        <v>8</v>
      </c>
      <c r="H12" s="44" t="s">
        <v>10</v>
      </c>
      <c r="I12" s="44" t="s">
        <v>9</v>
      </c>
      <c r="J12" s="44" t="s">
        <v>11</v>
      </c>
      <c r="K12" s="44" t="s">
        <v>13</v>
      </c>
      <c r="L12" s="44" t="s">
        <v>12</v>
      </c>
    </row>
    <row r="13" spans="1:12" ht="85.5" customHeight="1" x14ac:dyDescent="0.35">
      <c r="B13" s="49"/>
      <c r="C13" s="50"/>
      <c r="D13" s="48"/>
      <c r="E13" s="38" t="s">
        <v>242</v>
      </c>
      <c r="F13" s="6">
        <v>44595</v>
      </c>
      <c r="G13" s="6">
        <v>44959</v>
      </c>
      <c r="H13" s="7">
        <f t="shared" ref="H13" si="0">IF(F13&gt;=$C$8,(G13-F13)/365,(G13-$C$8)/365)</f>
        <v>0.99726027397260275</v>
      </c>
      <c r="I13" s="8" t="s">
        <v>224</v>
      </c>
      <c r="J13" s="7">
        <f>IF(I13="SI",H13,0)</f>
        <v>0</v>
      </c>
      <c r="K13" s="14" t="s">
        <v>103</v>
      </c>
      <c r="L13" s="15"/>
    </row>
    <row r="14" spans="1:12" ht="57" customHeight="1" x14ac:dyDescent="0.35">
      <c r="B14" s="49"/>
      <c r="C14" s="50"/>
      <c r="D14" s="48"/>
      <c r="E14" s="38" t="s">
        <v>228</v>
      </c>
      <c r="F14" s="6">
        <v>44179</v>
      </c>
      <c r="G14" s="6">
        <v>44543</v>
      </c>
      <c r="H14" s="7">
        <f t="shared" ref="H14:H20" si="1">IF(F14&gt;=$C$8,(G14-F14)/365,(G14-$C$8)/365)</f>
        <v>0.99726027397260275</v>
      </c>
      <c r="I14" s="8" t="s">
        <v>224</v>
      </c>
      <c r="J14" s="7">
        <f t="shared" ref="J14:J20" si="2">IF(I14="SI",H14,0)</f>
        <v>0</v>
      </c>
      <c r="K14" s="43" t="s">
        <v>103</v>
      </c>
      <c r="L14" s="13"/>
    </row>
    <row r="15" spans="1:12" ht="78.75" customHeight="1" x14ac:dyDescent="0.35">
      <c r="B15" s="49"/>
      <c r="C15" s="50"/>
      <c r="D15" s="48"/>
      <c r="E15" s="38" t="s">
        <v>228</v>
      </c>
      <c r="F15" s="6">
        <v>43862</v>
      </c>
      <c r="G15" s="6">
        <v>44169</v>
      </c>
      <c r="H15" s="7">
        <f t="shared" si="1"/>
        <v>0.84109589041095889</v>
      </c>
      <c r="I15" s="8" t="s">
        <v>224</v>
      </c>
      <c r="J15" s="7">
        <f t="shared" si="2"/>
        <v>0</v>
      </c>
      <c r="K15" s="43" t="s">
        <v>103</v>
      </c>
      <c r="L15" s="13"/>
    </row>
    <row r="16" spans="1:12" ht="60" customHeight="1" x14ac:dyDescent="0.35">
      <c r="B16" s="49"/>
      <c r="C16" s="50"/>
      <c r="D16" s="48"/>
      <c r="E16" s="38" t="s">
        <v>51</v>
      </c>
      <c r="F16" s="6">
        <v>42661</v>
      </c>
      <c r="G16" s="6">
        <v>43148</v>
      </c>
      <c r="H16" s="7">
        <f t="shared" si="1"/>
        <v>1.3342465753424657</v>
      </c>
      <c r="I16" s="8" t="s">
        <v>224</v>
      </c>
      <c r="J16" s="7">
        <f t="shared" si="2"/>
        <v>0</v>
      </c>
      <c r="K16" s="43" t="s">
        <v>104</v>
      </c>
      <c r="L16" s="13"/>
    </row>
    <row r="17" spans="2:13" ht="45" customHeight="1" x14ac:dyDescent="0.35">
      <c r="B17" s="49"/>
      <c r="C17" s="48"/>
      <c r="D17" s="48"/>
      <c r="E17" s="38" t="s">
        <v>229</v>
      </c>
      <c r="F17" s="6">
        <v>36220</v>
      </c>
      <c r="G17" s="6">
        <v>41333</v>
      </c>
      <c r="H17" s="7">
        <f t="shared" si="1"/>
        <v>14.008219178082191</v>
      </c>
      <c r="I17" s="8" t="s">
        <v>224</v>
      </c>
      <c r="J17" s="7">
        <f t="shared" si="2"/>
        <v>0</v>
      </c>
      <c r="K17" s="43" t="s">
        <v>105</v>
      </c>
      <c r="L17" s="13"/>
    </row>
    <row r="18" spans="2:13" ht="61.5" customHeight="1" x14ac:dyDescent="0.35">
      <c r="B18" s="49"/>
      <c r="C18" s="48"/>
      <c r="D18" s="48"/>
      <c r="E18" s="38" t="s">
        <v>244</v>
      </c>
      <c r="F18" s="6">
        <v>35142</v>
      </c>
      <c r="G18" s="6">
        <v>35430</v>
      </c>
      <c r="H18" s="7">
        <f t="shared" si="1"/>
        <v>0.78904109589041094</v>
      </c>
      <c r="I18" s="8" t="s">
        <v>224</v>
      </c>
      <c r="J18" s="7">
        <f t="shared" si="2"/>
        <v>0</v>
      </c>
      <c r="K18" s="43" t="s">
        <v>106</v>
      </c>
      <c r="L18" s="13"/>
      <c r="M18" s="39"/>
    </row>
    <row r="19" spans="2:13" ht="61.5" customHeight="1" x14ac:dyDescent="0.35">
      <c r="B19" s="49"/>
      <c r="C19" s="48"/>
      <c r="D19" s="48"/>
      <c r="E19" s="38" t="s">
        <v>244</v>
      </c>
      <c r="F19" s="6">
        <v>35431</v>
      </c>
      <c r="G19" s="6">
        <v>36219</v>
      </c>
      <c r="H19" s="7">
        <f t="shared" si="1"/>
        <v>2.1589041095890411</v>
      </c>
      <c r="I19" s="8" t="s">
        <v>89</v>
      </c>
      <c r="J19" s="7">
        <f t="shared" si="2"/>
        <v>2.1589041095890411</v>
      </c>
      <c r="K19" s="43" t="s">
        <v>106</v>
      </c>
      <c r="L19" s="13"/>
      <c r="M19" s="39"/>
    </row>
    <row r="20" spans="2:13" ht="45" customHeight="1" x14ac:dyDescent="0.35">
      <c r="B20" s="51"/>
      <c r="C20" s="48"/>
      <c r="D20" s="48"/>
      <c r="E20" s="38" t="s">
        <v>102</v>
      </c>
      <c r="F20" s="6">
        <v>28339</v>
      </c>
      <c r="G20" s="6">
        <v>35104</v>
      </c>
      <c r="H20" s="7">
        <f t="shared" si="1"/>
        <v>18.534246575342465</v>
      </c>
      <c r="I20" s="8" t="s">
        <v>224</v>
      </c>
      <c r="J20" s="7">
        <f t="shared" si="2"/>
        <v>0</v>
      </c>
      <c r="K20" s="43" t="s">
        <v>107</v>
      </c>
      <c r="L20" s="38" t="s">
        <v>225</v>
      </c>
    </row>
    <row r="21" spans="2:13" ht="29" x14ac:dyDescent="0.35">
      <c r="B21" s="3"/>
      <c r="C21" s="76"/>
      <c r="D21" s="76"/>
      <c r="E21" s="76"/>
      <c r="F21" s="4"/>
      <c r="G21" s="52" t="s">
        <v>18</v>
      </c>
      <c r="H21" s="53">
        <f>SUM(H13:H20)</f>
        <v>39.660273972602738</v>
      </c>
      <c r="I21" s="52" t="s">
        <v>19</v>
      </c>
      <c r="J21" s="53">
        <f>SUM(J13:J20)</f>
        <v>2.1589041095890411</v>
      </c>
      <c r="K21" s="77" t="str">
        <f>IF((H21&gt;=10)*AND(J21&gt;=2),"CALIFICA","NO CALIFICA")</f>
        <v>CALIFICA</v>
      </c>
      <c r="L21" s="77"/>
    </row>
    <row r="22" spans="2:13" ht="43.5" x14ac:dyDescent="0.35">
      <c r="B22" s="3"/>
      <c r="C22" s="76"/>
      <c r="D22" s="76"/>
      <c r="E22" s="76"/>
      <c r="F22" s="4"/>
      <c r="G22" s="25" t="s">
        <v>31</v>
      </c>
      <c r="H22" s="26">
        <v>10</v>
      </c>
      <c r="I22" s="25" t="s">
        <v>31</v>
      </c>
      <c r="J22" s="26" t="s">
        <v>32</v>
      </c>
      <c r="K22" s="74" t="s">
        <v>243</v>
      </c>
      <c r="L22" s="75"/>
    </row>
    <row r="23" spans="2:13" x14ac:dyDescent="0.35">
      <c r="B23" s="1" t="s">
        <v>21</v>
      </c>
      <c r="F23" s="2"/>
      <c r="G23" s="2"/>
    </row>
    <row r="24" spans="2:13" x14ac:dyDescent="0.35">
      <c r="B24" s="29" t="s">
        <v>22</v>
      </c>
      <c r="F24" s="2"/>
      <c r="G24" s="2"/>
    </row>
    <row r="25" spans="2:13" x14ac:dyDescent="0.35">
      <c r="F25" s="2"/>
      <c r="G25" s="2"/>
    </row>
    <row r="26" spans="2:13" x14ac:dyDescent="0.35">
      <c r="F26" s="2"/>
      <c r="G26" s="2"/>
    </row>
    <row r="27" spans="2:13" x14ac:dyDescent="0.35">
      <c r="F27" s="2"/>
      <c r="G27" s="2"/>
    </row>
    <row r="28" spans="2:13" x14ac:dyDescent="0.35">
      <c r="F28" s="2"/>
      <c r="G28" s="2"/>
    </row>
    <row r="29" spans="2:13" x14ac:dyDescent="0.35">
      <c r="F29" s="2"/>
      <c r="G29" s="2"/>
    </row>
    <row r="30" spans="2:13" x14ac:dyDescent="0.35">
      <c r="F30" s="2"/>
      <c r="G30" s="2"/>
    </row>
    <row r="31" spans="2:13" x14ac:dyDescent="0.35">
      <c r="F31" s="2"/>
      <c r="G31" s="2"/>
    </row>
    <row r="32" spans="2:13" x14ac:dyDescent="0.35">
      <c r="F32" s="2"/>
      <c r="G32" s="2"/>
    </row>
    <row r="33" spans="6:7" x14ac:dyDescent="0.35">
      <c r="F33" s="2"/>
      <c r="G33" s="2"/>
    </row>
    <row r="34" spans="6:7" x14ac:dyDescent="0.35">
      <c r="F34" s="2"/>
      <c r="G34" s="2"/>
    </row>
    <row r="35" spans="6:7" x14ac:dyDescent="0.35">
      <c r="F35" s="2"/>
      <c r="G35" s="2"/>
    </row>
    <row r="36" spans="6:7" x14ac:dyDescent="0.35">
      <c r="F36" s="2"/>
      <c r="G36" s="2"/>
    </row>
    <row r="37" spans="6:7" x14ac:dyDescent="0.35">
      <c r="F37" s="2"/>
      <c r="G37" s="2"/>
    </row>
    <row r="38" spans="6:7" x14ac:dyDescent="0.35">
      <c r="F38" s="2"/>
      <c r="G38" s="2"/>
    </row>
    <row r="39" spans="6:7" x14ac:dyDescent="0.35">
      <c r="F39" s="2"/>
      <c r="G39" s="2"/>
    </row>
    <row r="40" spans="6:7" x14ac:dyDescent="0.35">
      <c r="F40" s="2"/>
      <c r="G40" s="2"/>
    </row>
    <row r="41" spans="6:7" x14ac:dyDescent="0.35">
      <c r="F41" s="2"/>
      <c r="G41" s="2"/>
    </row>
    <row r="42" spans="6:7" x14ac:dyDescent="0.35">
      <c r="F42" s="2"/>
      <c r="G42" s="2"/>
    </row>
  </sheetData>
  <mergeCells count="12">
    <mergeCell ref="K22:L22"/>
    <mergeCell ref="C22:E22"/>
    <mergeCell ref="C21:E21"/>
    <mergeCell ref="K21:L21"/>
    <mergeCell ref="C5:K5"/>
    <mergeCell ref="F9:G9"/>
    <mergeCell ref="H9:K9"/>
    <mergeCell ref="B1:L2"/>
    <mergeCell ref="F7:G7"/>
    <mergeCell ref="H7:K7"/>
    <mergeCell ref="F8:G8"/>
    <mergeCell ref="H8:K8"/>
  </mergeCells>
  <conditionalFormatting sqref="I13:I20">
    <cfRule type="containsBlanks" dxfId="13" priority="2">
      <formula>LEN(TRIM(I13))=0</formula>
    </cfRule>
  </conditionalFormatting>
  <pageMargins left="0.70866141732283472" right="0.70866141732283472" top="0.74803149606299213" bottom="0.74803149606299213" header="0.31496062992125984" footer="0.31496062992125984"/>
  <pageSetup paperSize="8" scale="86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showGridLines="0" topLeftCell="A13" zoomScale="55" zoomScaleNormal="55" workbookViewId="0">
      <selection activeCell="G20" sqref="G20"/>
    </sheetView>
  </sheetViews>
  <sheetFormatPr baseColWidth="10" defaultRowHeight="14.5" x14ac:dyDescent="0.35"/>
  <cols>
    <col min="2" max="2" width="30.54296875" customWidth="1"/>
    <col min="3" max="5" width="18.54296875" customWidth="1"/>
    <col min="6" max="7" width="15.54296875" customWidth="1"/>
    <col min="8" max="8" width="15.7265625" customWidth="1"/>
    <col min="9" max="9" width="16.26953125" customWidth="1"/>
    <col min="10" max="10" width="13.1796875" customWidth="1"/>
    <col min="11" max="11" width="13.453125" customWidth="1"/>
    <col min="12" max="12" width="47.1796875" customWidth="1"/>
  </cols>
  <sheetData>
    <row r="1" spans="1:12" x14ac:dyDescent="0.35">
      <c r="B1" s="69" t="s">
        <v>16</v>
      </c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x14ac:dyDescent="0.35"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5" spans="1:12" x14ac:dyDescent="0.35">
      <c r="B5" s="12" t="s">
        <v>0</v>
      </c>
      <c r="C5" s="80" t="s">
        <v>41</v>
      </c>
      <c r="D5" s="78"/>
      <c r="E5" s="78"/>
      <c r="F5" s="78"/>
      <c r="G5" s="78"/>
      <c r="H5" s="78"/>
      <c r="I5" s="78"/>
      <c r="J5" s="78"/>
      <c r="K5" s="78"/>
    </row>
    <row r="7" spans="1:12" ht="43.5" customHeight="1" x14ac:dyDescent="0.35">
      <c r="B7" s="18" t="s">
        <v>1</v>
      </c>
      <c r="C7" s="19" t="s">
        <v>3</v>
      </c>
      <c r="D7" s="19" t="s">
        <v>4</v>
      </c>
      <c r="E7" s="18" t="s">
        <v>2</v>
      </c>
      <c r="F7" s="71" t="s">
        <v>14</v>
      </c>
      <c r="G7" s="71"/>
      <c r="H7" s="72" t="s">
        <v>188</v>
      </c>
      <c r="I7" s="72"/>
      <c r="J7" s="72"/>
      <c r="K7" s="72"/>
    </row>
    <row r="8" spans="1:12" ht="20.5" customHeight="1" x14ac:dyDescent="0.35">
      <c r="B8" s="10" t="s">
        <v>98</v>
      </c>
      <c r="C8" s="6">
        <v>41494</v>
      </c>
      <c r="D8" s="6">
        <v>43689</v>
      </c>
      <c r="E8" s="11" t="s">
        <v>187</v>
      </c>
      <c r="F8" s="71" t="s">
        <v>15</v>
      </c>
      <c r="G8" s="71"/>
      <c r="H8" s="73" t="s">
        <v>189</v>
      </c>
      <c r="I8" s="73"/>
      <c r="J8" s="73"/>
      <c r="K8" s="73"/>
    </row>
    <row r="9" spans="1:12" ht="65.25" customHeight="1" x14ac:dyDescent="0.35">
      <c r="A9" s="24" t="s">
        <v>29</v>
      </c>
      <c r="B9" s="23"/>
      <c r="C9" s="27">
        <v>716</v>
      </c>
      <c r="D9" s="27">
        <v>718</v>
      </c>
      <c r="E9" s="27">
        <v>720</v>
      </c>
      <c r="F9" s="23"/>
      <c r="G9" s="23"/>
      <c r="H9" s="23"/>
      <c r="I9" s="23"/>
      <c r="J9" s="23"/>
      <c r="K9" s="23"/>
    </row>
    <row r="11" spans="1:12" x14ac:dyDescent="0.35">
      <c r="B11" s="59"/>
      <c r="C11" s="60"/>
      <c r="D11" s="60"/>
      <c r="E11" s="1" t="s">
        <v>5</v>
      </c>
    </row>
    <row r="12" spans="1:12" ht="43.5" x14ac:dyDescent="0.35">
      <c r="B12" s="45"/>
      <c r="C12" s="46"/>
      <c r="D12" s="46"/>
      <c r="E12" s="42" t="s">
        <v>6</v>
      </c>
      <c r="F12" s="42" t="s">
        <v>7</v>
      </c>
      <c r="G12" s="20" t="s">
        <v>8</v>
      </c>
      <c r="H12" s="21" t="s">
        <v>10</v>
      </c>
      <c r="I12" s="21" t="s">
        <v>9</v>
      </c>
      <c r="J12" s="21" t="s">
        <v>11</v>
      </c>
      <c r="K12" s="21" t="s">
        <v>13</v>
      </c>
      <c r="L12" s="21" t="s">
        <v>12</v>
      </c>
    </row>
    <row r="13" spans="1:12" ht="78.75" customHeight="1" x14ac:dyDescent="0.35">
      <c r="B13" s="56"/>
      <c r="C13" s="48"/>
      <c r="D13" s="48"/>
      <c r="E13" s="40" t="s">
        <v>190</v>
      </c>
      <c r="F13" s="6">
        <v>43526</v>
      </c>
      <c r="G13" s="6">
        <v>43609</v>
      </c>
      <c r="H13" s="7">
        <f t="shared" ref="H13:H14" si="0">IF(F13&gt;=$C$8,(G13-F13)/365,(G13-$C$8)/365)</f>
        <v>0.22739726027397261</v>
      </c>
      <c r="I13" s="8" t="s">
        <v>89</v>
      </c>
      <c r="J13" s="7">
        <f>IF(I13="SI",H13,0)</f>
        <v>0.22739726027397261</v>
      </c>
      <c r="K13" s="14" t="s">
        <v>192</v>
      </c>
      <c r="L13" s="15"/>
    </row>
    <row r="14" spans="1:12" ht="60.75" customHeight="1" x14ac:dyDescent="0.35">
      <c r="B14" s="56"/>
      <c r="C14" s="48"/>
      <c r="D14" s="48"/>
      <c r="E14" s="40" t="s">
        <v>191</v>
      </c>
      <c r="F14" s="6">
        <v>41494</v>
      </c>
      <c r="G14" s="6">
        <v>43525</v>
      </c>
      <c r="H14" s="7">
        <f t="shared" si="0"/>
        <v>5.5643835616438357</v>
      </c>
      <c r="I14" s="8" t="s">
        <v>89</v>
      </c>
      <c r="J14" s="7">
        <f t="shared" ref="J14" si="1">IF(I14="SI",H14,0)</f>
        <v>5.5643835616438357</v>
      </c>
      <c r="K14" s="14" t="s">
        <v>193</v>
      </c>
      <c r="L14" s="15"/>
    </row>
    <row r="15" spans="1:12" ht="29" x14ac:dyDescent="0.35">
      <c r="B15" s="3"/>
      <c r="C15" s="76"/>
      <c r="D15" s="76"/>
      <c r="E15" s="76"/>
      <c r="F15" s="4"/>
      <c r="G15" s="16" t="s">
        <v>18</v>
      </c>
      <c r="H15" s="17">
        <f>SUM(H13:H14)</f>
        <v>5.7917808219178086</v>
      </c>
      <c r="I15" s="16" t="s">
        <v>19</v>
      </c>
      <c r="J15" s="17">
        <f>SUM(J13:J14)</f>
        <v>5.7917808219178086</v>
      </c>
      <c r="K15" s="72" t="str">
        <f>IF((H15&gt;=3)*AND(J15&gt;=1),"CALIFICA","NO CALIFICA")</f>
        <v>CALIFICA</v>
      </c>
      <c r="L15" s="72"/>
    </row>
    <row r="16" spans="1:12" ht="43.5" x14ac:dyDescent="0.35">
      <c r="B16" s="3"/>
      <c r="C16" s="76"/>
      <c r="D16" s="76"/>
      <c r="E16" s="76"/>
      <c r="F16" s="4"/>
      <c r="G16" s="25" t="s">
        <v>30</v>
      </c>
      <c r="H16" s="35">
        <v>3</v>
      </c>
      <c r="I16" s="25" t="s">
        <v>30</v>
      </c>
      <c r="J16" s="35">
        <v>1</v>
      </c>
    </row>
    <row r="17" spans="2:10" x14ac:dyDescent="0.35">
      <c r="B17" s="3"/>
      <c r="C17" s="76"/>
      <c r="D17" s="76"/>
      <c r="E17" s="76"/>
      <c r="F17" s="76"/>
      <c r="G17" s="76"/>
      <c r="H17" s="76"/>
      <c r="I17" s="4"/>
      <c r="J17" s="4"/>
    </row>
    <row r="18" spans="2:10" x14ac:dyDescent="0.35">
      <c r="B18" s="3"/>
      <c r="C18" s="3"/>
      <c r="D18" s="3"/>
      <c r="E18" s="3"/>
      <c r="F18" s="4"/>
      <c r="G18" s="4"/>
      <c r="H18" s="4"/>
      <c r="I18" s="4"/>
      <c r="J18" s="4"/>
    </row>
    <row r="19" spans="2:10" x14ac:dyDescent="0.35">
      <c r="F19" s="2"/>
      <c r="G19" s="4"/>
      <c r="H19" s="4"/>
      <c r="I19" s="4"/>
      <c r="J19" s="4"/>
    </row>
    <row r="20" spans="2:10" x14ac:dyDescent="0.35">
      <c r="B20" s="1" t="s">
        <v>21</v>
      </c>
      <c r="F20" s="2"/>
      <c r="G20" s="2"/>
    </row>
    <row r="21" spans="2:10" x14ac:dyDescent="0.35">
      <c r="B21" s="29" t="s">
        <v>22</v>
      </c>
    </row>
    <row r="22" spans="2:10" x14ac:dyDescent="0.35">
      <c r="F22" s="2"/>
      <c r="G22" s="2"/>
    </row>
    <row r="23" spans="2:10" x14ac:dyDescent="0.35">
      <c r="F23" s="2"/>
      <c r="G23" s="2"/>
    </row>
    <row r="24" spans="2:10" x14ac:dyDescent="0.35">
      <c r="F24" s="2"/>
      <c r="G24" s="2"/>
    </row>
    <row r="25" spans="2:10" x14ac:dyDescent="0.35">
      <c r="F25" s="2"/>
      <c r="G25" s="2"/>
    </row>
    <row r="26" spans="2:10" x14ac:dyDescent="0.35">
      <c r="F26" s="2"/>
      <c r="G26" s="2"/>
    </row>
    <row r="27" spans="2:10" x14ac:dyDescent="0.35">
      <c r="F27" s="2"/>
      <c r="G27" s="2"/>
    </row>
    <row r="28" spans="2:10" x14ac:dyDescent="0.35">
      <c r="F28" s="2"/>
      <c r="G28" s="2"/>
    </row>
    <row r="29" spans="2:10" x14ac:dyDescent="0.35">
      <c r="F29" s="2"/>
      <c r="G29" s="2"/>
    </row>
    <row r="30" spans="2:10" x14ac:dyDescent="0.35">
      <c r="F30" s="2"/>
      <c r="G30" s="2"/>
    </row>
    <row r="31" spans="2:10" x14ac:dyDescent="0.35">
      <c r="F31" s="2"/>
      <c r="G31" s="2"/>
    </row>
    <row r="32" spans="2:10" x14ac:dyDescent="0.35">
      <c r="F32" s="2"/>
      <c r="G32" s="2"/>
    </row>
    <row r="33" spans="6:7" x14ac:dyDescent="0.35">
      <c r="F33" s="2"/>
      <c r="G33" s="2"/>
    </row>
  </sheetData>
  <mergeCells count="10">
    <mergeCell ref="C15:E15"/>
    <mergeCell ref="K15:L15"/>
    <mergeCell ref="C16:E16"/>
    <mergeCell ref="C17:H17"/>
    <mergeCell ref="B1:L2"/>
    <mergeCell ref="C5:K5"/>
    <mergeCell ref="F7:G7"/>
    <mergeCell ref="H7:K7"/>
    <mergeCell ref="F8:G8"/>
    <mergeCell ref="H8:K8"/>
  </mergeCells>
  <conditionalFormatting sqref="I13:I14">
    <cfRule type="containsBlanks" dxfId="3" priority="1">
      <formula>LEN(TRIM(I13))=0</formula>
    </cfRule>
  </conditionalFormatting>
  <pageMargins left="0.70866141732283472" right="0.70866141732283472" top="0.74803149606299213" bottom="0.74803149606299213" header="0.31496062992125984" footer="0.31496062992125984"/>
  <pageSetup paperSize="8" scale="86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showGridLines="0" topLeftCell="A25" zoomScale="40" zoomScaleNormal="40" workbookViewId="0">
      <selection activeCell="H23" sqref="H23"/>
    </sheetView>
  </sheetViews>
  <sheetFormatPr baseColWidth="10" defaultRowHeight="14.5" x14ac:dyDescent="0.35"/>
  <cols>
    <col min="2" max="2" width="30.54296875" customWidth="1"/>
    <col min="3" max="4" width="18.54296875" customWidth="1"/>
    <col min="5" max="5" width="27.54296875" customWidth="1"/>
    <col min="6" max="7" width="15.54296875" customWidth="1"/>
    <col min="8" max="8" width="15.7265625" customWidth="1"/>
    <col min="9" max="9" width="16.26953125" customWidth="1"/>
    <col min="10" max="10" width="13.1796875" customWidth="1"/>
    <col min="11" max="11" width="13.453125" customWidth="1"/>
    <col min="12" max="12" width="47.1796875" customWidth="1"/>
  </cols>
  <sheetData>
    <row r="1" spans="1:12" x14ac:dyDescent="0.35">
      <c r="B1" s="69" t="s">
        <v>16</v>
      </c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x14ac:dyDescent="0.35"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5" spans="1:12" x14ac:dyDescent="0.35">
      <c r="B5" s="12" t="s">
        <v>0</v>
      </c>
      <c r="C5" s="80" t="s">
        <v>42</v>
      </c>
      <c r="D5" s="78"/>
      <c r="E5" s="78"/>
      <c r="F5" s="78"/>
      <c r="G5" s="78"/>
      <c r="H5" s="78"/>
      <c r="I5" s="78"/>
      <c r="J5" s="78"/>
      <c r="K5" s="78"/>
    </row>
    <row r="7" spans="1:12" ht="26" x14ac:dyDescent="0.35">
      <c r="B7" s="18" t="s">
        <v>1</v>
      </c>
      <c r="C7" s="19" t="s">
        <v>3</v>
      </c>
      <c r="D7" s="19" t="s">
        <v>4</v>
      </c>
      <c r="E7" s="18" t="s">
        <v>2</v>
      </c>
      <c r="F7" s="71" t="s">
        <v>14</v>
      </c>
      <c r="G7" s="71"/>
      <c r="H7" s="72" t="s">
        <v>196</v>
      </c>
      <c r="I7" s="72"/>
      <c r="J7" s="72"/>
      <c r="K7" s="72"/>
    </row>
    <row r="8" spans="1:12" ht="20.5" customHeight="1" x14ac:dyDescent="0.35">
      <c r="B8" s="10" t="s">
        <v>194</v>
      </c>
      <c r="C8" s="6">
        <v>36635</v>
      </c>
      <c r="D8" s="6">
        <v>37224</v>
      </c>
      <c r="E8" s="11" t="s">
        <v>195</v>
      </c>
      <c r="F8" s="71" t="s">
        <v>15</v>
      </c>
      <c r="G8" s="71"/>
      <c r="H8" s="73" t="s">
        <v>197</v>
      </c>
      <c r="I8" s="73"/>
      <c r="J8" s="73"/>
      <c r="K8" s="73"/>
    </row>
    <row r="9" spans="1:12" ht="65.25" customHeight="1" x14ac:dyDescent="0.35">
      <c r="A9" s="24" t="s">
        <v>29</v>
      </c>
      <c r="B9" s="23"/>
      <c r="C9" s="27">
        <v>727</v>
      </c>
      <c r="D9" s="27">
        <v>729</v>
      </c>
      <c r="E9" s="27">
        <v>733</v>
      </c>
      <c r="F9" s="23"/>
      <c r="G9" s="23"/>
      <c r="H9" s="23"/>
      <c r="I9" s="23"/>
      <c r="J9" s="23"/>
      <c r="K9" s="23"/>
    </row>
    <row r="10" spans="1:12" x14ac:dyDescent="0.35">
      <c r="C10" s="36"/>
    </row>
    <row r="11" spans="1:12" x14ac:dyDescent="0.35">
      <c r="B11" s="59"/>
      <c r="C11" s="60"/>
      <c r="D11" s="60"/>
      <c r="E11" s="1" t="s">
        <v>5</v>
      </c>
    </row>
    <row r="12" spans="1:12" ht="43.5" x14ac:dyDescent="0.35">
      <c r="B12" s="45"/>
      <c r="C12" s="46"/>
      <c r="D12" s="46"/>
      <c r="E12" s="42" t="s">
        <v>6</v>
      </c>
      <c r="F12" s="42" t="s">
        <v>7</v>
      </c>
      <c r="G12" s="42" t="s">
        <v>8</v>
      </c>
      <c r="H12" s="21" t="s">
        <v>10</v>
      </c>
      <c r="I12" s="21" t="s">
        <v>9</v>
      </c>
      <c r="J12" s="21" t="s">
        <v>11</v>
      </c>
      <c r="K12" s="21" t="s">
        <v>13</v>
      </c>
      <c r="L12" s="21" t="s">
        <v>12</v>
      </c>
    </row>
    <row r="13" spans="1:12" ht="63" customHeight="1" x14ac:dyDescent="0.35">
      <c r="B13" s="56"/>
      <c r="C13" s="50"/>
      <c r="D13" s="48"/>
      <c r="E13" s="40" t="s">
        <v>198</v>
      </c>
      <c r="F13" s="6">
        <v>42626</v>
      </c>
      <c r="G13" s="6">
        <v>43174</v>
      </c>
      <c r="H13" s="7">
        <f t="shared" ref="H13" si="0">IF(F13&gt;=$C$8,(G13-F13)/365,(G13-$C$8)/365)</f>
        <v>1.5013698630136987</v>
      </c>
      <c r="I13" s="8" t="s">
        <v>89</v>
      </c>
      <c r="J13" s="7">
        <f>IF(I13="SI",H13,0)</f>
        <v>1.5013698630136987</v>
      </c>
      <c r="K13" s="14" t="s">
        <v>199</v>
      </c>
      <c r="L13" s="15"/>
    </row>
    <row r="14" spans="1:12" ht="63" customHeight="1" x14ac:dyDescent="0.35">
      <c r="B14" s="56"/>
      <c r="C14" s="50"/>
      <c r="D14" s="48"/>
      <c r="E14" s="40" t="s">
        <v>198</v>
      </c>
      <c r="F14" s="6">
        <v>43287</v>
      </c>
      <c r="G14" s="6">
        <v>45075</v>
      </c>
      <c r="H14" s="7">
        <f t="shared" ref="H14:H23" si="1">IF(F14&gt;=$C$8,(G14-F14)/365,(G14-$C$8)/365)</f>
        <v>4.8986301369863012</v>
      </c>
      <c r="I14" s="8" t="s">
        <v>89</v>
      </c>
      <c r="J14" s="7">
        <f t="shared" ref="J14:J23" si="2">IF(I14="SI",H14,0)</f>
        <v>4.8986301369863012</v>
      </c>
      <c r="K14" s="14" t="s">
        <v>199</v>
      </c>
      <c r="L14" s="15"/>
    </row>
    <row r="15" spans="1:12" ht="73.5" customHeight="1" x14ac:dyDescent="0.35">
      <c r="B15" s="56"/>
      <c r="C15" s="50"/>
      <c r="D15" s="48"/>
      <c r="E15" s="40" t="s">
        <v>52</v>
      </c>
      <c r="F15" s="6">
        <v>37742</v>
      </c>
      <c r="G15" s="6">
        <v>37802</v>
      </c>
      <c r="H15" s="7">
        <f t="shared" si="1"/>
        <v>0.16438356164383561</v>
      </c>
      <c r="I15" s="8" t="s">
        <v>89</v>
      </c>
      <c r="J15" s="7">
        <f t="shared" si="2"/>
        <v>0.16438356164383561</v>
      </c>
      <c r="K15" s="11" t="s">
        <v>253</v>
      </c>
      <c r="L15" s="15"/>
    </row>
    <row r="16" spans="1:12" ht="73.5" customHeight="1" x14ac:dyDescent="0.35">
      <c r="B16" s="56"/>
      <c r="C16" s="50"/>
      <c r="D16" s="48"/>
      <c r="E16" s="40" t="s">
        <v>52</v>
      </c>
      <c r="F16" s="6">
        <v>37803</v>
      </c>
      <c r="G16" s="6">
        <v>37986</v>
      </c>
      <c r="H16" s="7">
        <f t="shared" si="1"/>
        <v>0.50136986301369868</v>
      </c>
      <c r="I16" s="8" t="s">
        <v>89</v>
      </c>
      <c r="J16" s="7">
        <f t="shared" si="2"/>
        <v>0.50136986301369868</v>
      </c>
      <c r="K16" s="43" t="s">
        <v>200</v>
      </c>
      <c r="L16" s="15"/>
    </row>
    <row r="17" spans="2:13" ht="73.5" customHeight="1" x14ac:dyDescent="0.35">
      <c r="B17" s="56"/>
      <c r="C17" s="50"/>
      <c r="D17" s="48"/>
      <c r="E17" s="40" t="s">
        <v>52</v>
      </c>
      <c r="F17" s="6">
        <v>37991</v>
      </c>
      <c r="G17" s="6">
        <v>38077</v>
      </c>
      <c r="H17" s="7">
        <f t="shared" si="1"/>
        <v>0.23561643835616439</v>
      </c>
      <c r="I17" s="8" t="s">
        <v>89</v>
      </c>
      <c r="J17" s="7">
        <f t="shared" si="2"/>
        <v>0.23561643835616439</v>
      </c>
      <c r="K17" s="11" t="s">
        <v>201</v>
      </c>
      <c r="L17" s="15"/>
    </row>
    <row r="18" spans="2:13" ht="73.5" customHeight="1" x14ac:dyDescent="0.35">
      <c r="B18" s="56"/>
      <c r="C18" s="50"/>
      <c r="D18" s="48"/>
      <c r="E18" s="40" t="s">
        <v>52</v>
      </c>
      <c r="F18" s="6">
        <v>38110</v>
      </c>
      <c r="G18" s="6">
        <v>38411</v>
      </c>
      <c r="H18" s="7">
        <f t="shared" si="1"/>
        <v>0.8246575342465754</v>
      </c>
      <c r="I18" s="8" t="s">
        <v>89</v>
      </c>
      <c r="J18" s="7">
        <f t="shared" si="2"/>
        <v>0.8246575342465754</v>
      </c>
      <c r="K18" s="11" t="s">
        <v>202</v>
      </c>
      <c r="L18" s="15"/>
    </row>
    <row r="19" spans="2:13" ht="73.5" customHeight="1" x14ac:dyDescent="0.35">
      <c r="B19" s="56"/>
      <c r="C19" s="50"/>
      <c r="D19" s="48"/>
      <c r="E19" s="40" t="s">
        <v>52</v>
      </c>
      <c r="F19" s="6">
        <v>38418</v>
      </c>
      <c r="G19" s="6">
        <v>40243</v>
      </c>
      <c r="H19" s="7">
        <f t="shared" si="1"/>
        <v>5</v>
      </c>
      <c r="I19" s="8" t="s">
        <v>89</v>
      </c>
      <c r="J19" s="7">
        <f t="shared" si="2"/>
        <v>5</v>
      </c>
      <c r="K19" s="11" t="s">
        <v>203</v>
      </c>
      <c r="L19" s="15"/>
    </row>
    <row r="20" spans="2:13" ht="73.5" customHeight="1" x14ac:dyDescent="0.35">
      <c r="B20" s="56"/>
      <c r="C20" s="50"/>
      <c r="D20" s="48"/>
      <c r="E20" s="40" t="s">
        <v>52</v>
      </c>
      <c r="F20" s="6">
        <v>40245</v>
      </c>
      <c r="G20" s="6">
        <v>40305</v>
      </c>
      <c r="H20" s="7">
        <f t="shared" si="1"/>
        <v>0.16438356164383561</v>
      </c>
      <c r="I20" s="8" t="s">
        <v>89</v>
      </c>
      <c r="J20" s="7">
        <f t="shared" si="2"/>
        <v>0.16438356164383561</v>
      </c>
      <c r="K20" s="11" t="s">
        <v>204</v>
      </c>
      <c r="L20" s="15"/>
    </row>
    <row r="21" spans="2:13" ht="73.5" customHeight="1" x14ac:dyDescent="0.35">
      <c r="B21" s="56"/>
      <c r="C21" s="50"/>
      <c r="D21" s="48"/>
      <c r="E21" s="40" t="s">
        <v>52</v>
      </c>
      <c r="F21" s="6">
        <v>40301</v>
      </c>
      <c r="G21" s="6">
        <v>42134</v>
      </c>
      <c r="H21" s="7">
        <f t="shared" si="1"/>
        <v>5.021917808219178</v>
      </c>
      <c r="I21" s="8" t="s">
        <v>89</v>
      </c>
      <c r="J21" s="7">
        <f t="shared" si="2"/>
        <v>5.021917808219178</v>
      </c>
      <c r="K21" s="11" t="s">
        <v>254</v>
      </c>
      <c r="L21" s="15"/>
    </row>
    <row r="22" spans="2:13" ht="83.25" customHeight="1" x14ac:dyDescent="0.35">
      <c r="B22" s="56"/>
      <c r="C22" s="50"/>
      <c r="D22" s="48"/>
      <c r="E22" s="40" t="s">
        <v>52</v>
      </c>
      <c r="F22" s="6">
        <v>42320</v>
      </c>
      <c r="G22" s="6">
        <v>42411</v>
      </c>
      <c r="H22" s="7">
        <f t="shared" si="1"/>
        <v>0.24931506849315069</v>
      </c>
      <c r="I22" s="8" t="s">
        <v>89</v>
      </c>
      <c r="J22" s="7">
        <f t="shared" si="2"/>
        <v>0.24931506849315069</v>
      </c>
      <c r="K22" s="11" t="s">
        <v>205</v>
      </c>
      <c r="L22" s="15"/>
    </row>
    <row r="23" spans="2:13" ht="63" customHeight="1" x14ac:dyDescent="0.35">
      <c r="B23" s="56"/>
      <c r="C23" s="50"/>
      <c r="D23" s="48"/>
      <c r="E23" s="40" t="s">
        <v>52</v>
      </c>
      <c r="F23" s="6">
        <v>42430</v>
      </c>
      <c r="G23" s="6">
        <v>42475</v>
      </c>
      <c r="H23" s="7">
        <f t="shared" si="1"/>
        <v>0.12328767123287671</v>
      </c>
      <c r="I23" s="8" t="s">
        <v>89</v>
      </c>
      <c r="J23" s="7">
        <f t="shared" si="2"/>
        <v>0.12328767123287671</v>
      </c>
      <c r="K23" s="11" t="s">
        <v>206</v>
      </c>
      <c r="L23" s="15"/>
      <c r="M23" t="s">
        <v>246</v>
      </c>
    </row>
    <row r="24" spans="2:13" ht="29" x14ac:dyDescent="0.35">
      <c r="B24" s="3"/>
      <c r="C24" s="76"/>
      <c r="D24" s="76"/>
      <c r="E24" s="76"/>
      <c r="F24" s="4"/>
      <c r="G24" s="16" t="s">
        <v>18</v>
      </c>
      <c r="H24" s="17">
        <f>SUM(H13:H23)</f>
        <v>18.684931506849317</v>
      </c>
      <c r="I24" s="16" t="s">
        <v>19</v>
      </c>
      <c r="J24" s="17">
        <f>SUM(J13:J23)</f>
        <v>18.684931506849317</v>
      </c>
      <c r="K24" s="72" t="str">
        <f>IF((H24&gt;=5)*AND(J24&gt;=4),"CALIFICA","NO CALIFICA")</f>
        <v>CALIFICA</v>
      </c>
      <c r="L24" s="72"/>
    </row>
    <row r="25" spans="2:13" ht="43.5" x14ac:dyDescent="0.35">
      <c r="B25" s="3"/>
      <c r="C25" s="76"/>
      <c r="D25" s="76"/>
      <c r="E25" s="76"/>
      <c r="F25" s="4"/>
      <c r="G25" s="25" t="s">
        <v>30</v>
      </c>
      <c r="H25" s="35">
        <v>5</v>
      </c>
      <c r="I25" s="25" t="s">
        <v>30</v>
      </c>
      <c r="J25" s="35">
        <v>4</v>
      </c>
    </row>
    <row r="26" spans="2:13" x14ac:dyDescent="0.35">
      <c r="F26" s="2"/>
      <c r="G26" s="2"/>
    </row>
    <row r="27" spans="2:13" x14ac:dyDescent="0.35">
      <c r="B27" s="1" t="s">
        <v>21</v>
      </c>
      <c r="F27" s="2"/>
      <c r="G27" s="2"/>
    </row>
    <row r="28" spans="2:13" x14ac:dyDescent="0.35">
      <c r="B28" s="37"/>
      <c r="F28" s="2"/>
      <c r="G28" s="2"/>
    </row>
    <row r="29" spans="2:13" ht="29" x14ac:dyDescent="0.35">
      <c r="B29" s="20" t="s">
        <v>23</v>
      </c>
      <c r="C29" s="71" t="s">
        <v>24</v>
      </c>
      <c r="D29" s="71"/>
      <c r="E29" s="71"/>
      <c r="F29" s="22" t="s">
        <v>25</v>
      </c>
      <c r="G29" s="21" t="s">
        <v>13</v>
      </c>
      <c r="H29" s="21" t="s">
        <v>26</v>
      </c>
    </row>
    <row r="30" spans="2:13" ht="42.75" customHeight="1" x14ac:dyDescent="0.35">
      <c r="B30" s="5" t="s">
        <v>53</v>
      </c>
      <c r="C30" s="84" t="s">
        <v>247</v>
      </c>
      <c r="D30" s="85"/>
      <c r="E30" s="86"/>
      <c r="F30" s="34">
        <v>120</v>
      </c>
      <c r="G30" s="34">
        <v>734</v>
      </c>
      <c r="H30" s="34" t="s">
        <v>89</v>
      </c>
    </row>
    <row r="31" spans="2:13" ht="42.75" customHeight="1" x14ac:dyDescent="0.35">
      <c r="B31" s="5" t="s">
        <v>53</v>
      </c>
      <c r="C31" s="87" t="s">
        <v>248</v>
      </c>
      <c r="D31" s="88"/>
      <c r="E31" s="89"/>
      <c r="F31" s="34">
        <v>120</v>
      </c>
      <c r="G31" s="34">
        <v>736</v>
      </c>
      <c r="H31" s="34" t="s">
        <v>89</v>
      </c>
    </row>
    <row r="32" spans="2:13" ht="42.75" customHeight="1" x14ac:dyDescent="0.35">
      <c r="B32" s="5" t="s">
        <v>53</v>
      </c>
      <c r="C32" s="87" t="s">
        <v>249</v>
      </c>
      <c r="D32" s="88"/>
      <c r="E32" s="89"/>
      <c r="F32" s="34">
        <v>120</v>
      </c>
      <c r="G32" s="34">
        <v>737</v>
      </c>
      <c r="H32" s="34" t="s">
        <v>89</v>
      </c>
    </row>
    <row r="33" spans="6:7" x14ac:dyDescent="0.35">
      <c r="F33" s="2"/>
      <c r="G33" s="2"/>
    </row>
    <row r="34" spans="6:7" x14ac:dyDescent="0.35">
      <c r="F34" s="2"/>
      <c r="G34" s="2"/>
    </row>
    <row r="35" spans="6:7" x14ac:dyDescent="0.35">
      <c r="F35" s="2"/>
      <c r="G35" s="2"/>
    </row>
    <row r="36" spans="6:7" x14ac:dyDescent="0.35">
      <c r="F36" s="2"/>
      <c r="G36" s="2"/>
    </row>
    <row r="37" spans="6:7" x14ac:dyDescent="0.35">
      <c r="F37" s="2"/>
      <c r="G37" s="2"/>
    </row>
    <row r="38" spans="6:7" x14ac:dyDescent="0.35">
      <c r="F38" s="2"/>
      <c r="G38" s="2"/>
    </row>
    <row r="39" spans="6:7" x14ac:dyDescent="0.35">
      <c r="F39" s="2"/>
      <c r="G39" s="2"/>
    </row>
    <row r="40" spans="6:7" x14ac:dyDescent="0.35">
      <c r="F40" s="2"/>
      <c r="G40" s="2"/>
    </row>
    <row r="41" spans="6:7" x14ac:dyDescent="0.35">
      <c r="F41" s="2"/>
      <c r="G41" s="2"/>
    </row>
    <row r="42" spans="6:7" x14ac:dyDescent="0.35">
      <c r="F42" s="2"/>
      <c r="G42" s="2"/>
    </row>
    <row r="43" spans="6:7" x14ac:dyDescent="0.35">
      <c r="F43" s="2"/>
      <c r="G43" s="2"/>
    </row>
  </sheetData>
  <mergeCells count="13">
    <mergeCell ref="C29:E29"/>
    <mergeCell ref="C30:E30"/>
    <mergeCell ref="C31:E31"/>
    <mergeCell ref="C32:E32"/>
    <mergeCell ref="B1:L2"/>
    <mergeCell ref="C5:K5"/>
    <mergeCell ref="F7:G7"/>
    <mergeCell ref="H7:K7"/>
    <mergeCell ref="F8:G8"/>
    <mergeCell ref="H8:K8"/>
    <mergeCell ref="K24:L24"/>
    <mergeCell ref="C25:E25"/>
    <mergeCell ref="C24:E24"/>
  </mergeCells>
  <conditionalFormatting sqref="I13:I23">
    <cfRule type="containsBlanks" dxfId="2" priority="3">
      <formula>LEN(TRIM(I13))=0</formula>
    </cfRule>
  </conditionalFormatting>
  <pageMargins left="0.70866141732283472" right="0.70866141732283472" top="0.74803149606299213" bottom="0.74803149606299213" header="0.31496062992125984" footer="0.31496062992125984"/>
  <pageSetup paperSize="8" scale="86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showGridLines="0" topLeftCell="A13" zoomScale="40" zoomScaleNormal="40" workbookViewId="0">
      <selection activeCell="C24" sqref="C24:E24"/>
    </sheetView>
  </sheetViews>
  <sheetFormatPr baseColWidth="10" defaultRowHeight="14.5" x14ac:dyDescent="0.35"/>
  <cols>
    <col min="2" max="2" width="30.54296875" customWidth="1"/>
    <col min="3" max="4" width="18.54296875" customWidth="1"/>
    <col min="5" max="5" width="27.54296875" customWidth="1"/>
    <col min="6" max="6" width="17.1796875" customWidth="1"/>
    <col min="7" max="7" width="15.54296875" customWidth="1"/>
    <col min="8" max="8" width="15.7265625" customWidth="1"/>
    <col min="9" max="9" width="16.26953125" customWidth="1"/>
    <col min="10" max="10" width="13.1796875" customWidth="1"/>
    <col min="11" max="11" width="13.453125" customWidth="1"/>
    <col min="12" max="12" width="47.1796875" customWidth="1"/>
  </cols>
  <sheetData>
    <row r="1" spans="1:12" x14ac:dyDescent="0.35">
      <c r="B1" s="69" t="s">
        <v>16</v>
      </c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x14ac:dyDescent="0.35"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5" spans="1:12" x14ac:dyDescent="0.35">
      <c r="B5" s="12" t="s">
        <v>0</v>
      </c>
      <c r="C5" s="80" t="s">
        <v>43</v>
      </c>
      <c r="D5" s="78"/>
      <c r="E5" s="78"/>
      <c r="F5" s="78"/>
      <c r="G5" s="78"/>
      <c r="H5" s="78"/>
      <c r="I5" s="78"/>
      <c r="J5" s="78"/>
      <c r="K5" s="78"/>
    </row>
    <row r="7" spans="1:12" ht="26" x14ac:dyDescent="0.35">
      <c r="B7" s="18" t="s">
        <v>1</v>
      </c>
      <c r="C7" s="19" t="s">
        <v>3</v>
      </c>
      <c r="D7" s="19" t="s">
        <v>4</v>
      </c>
      <c r="E7" s="18" t="s">
        <v>2</v>
      </c>
      <c r="F7" s="71" t="s">
        <v>14</v>
      </c>
      <c r="G7" s="71"/>
      <c r="H7" s="72" t="s">
        <v>208</v>
      </c>
      <c r="I7" s="72"/>
      <c r="J7" s="72"/>
      <c r="K7" s="72"/>
    </row>
    <row r="8" spans="1:12" ht="20.5" customHeight="1" x14ac:dyDescent="0.35">
      <c r="B8" s="10" t="s">
        <v>194</v>
      </c>
      <c r="C8" s="6">
        <v>36635</v>
      </c>
      <c r="D8" s="6">
        <v>37110</v>
      </c>
      <c r="E8" s="11" t="s">
        <v>207</v>
      </c>
      <c r="F8" s="71" t="s">
        <v>15</v>
      </c>
      <c r="G8" s="71"/>
      <c r="H8" s="73" t="s">
        <v>209</v>
      </c>
      <c r="I8" s="73"/>
      <c r="J8" s="73"/>
      <c r="K8" s="73"/>
    </row>
    <row r="9" spans="1:12" ht="65.25" customHeight="1" x14ac:dyDescent="0.35">
      <c r="A9" s="24" t="s">
        <v>29</v>
      </c>
      <c r="B9" s="23"/>
      <c r="C9" s="27">
        <v>752</v>
      </c>
      <c r="D9" s="27">
        <v>754</v>
      </c>
      <c r="E9" s="27">
        <v>756</v>
      </c>
      <c r="F9" s="23"/>
      <c r="G9" s="23"/>
      <c r="H9" s="23"/>
      <c r="I9" s="23"/>
      <c r="J9" s="23"/>
      <c r="K9" s="23"/>
    </row>
    <row r="10" spans="1:12" x14ac:dyDescent="0.35">
      <c r="C10" s="36"/>
    </row>
    <row r="11" spans="1:12" x14ac:dyDescent="0.35">
      <c r="B11" s="59"/>
      <c r="C11" s="60"/>
      <c r="D11" s="60"/>
      <c r="E11" s="1" t="s">
        <v>5</v>
      </c>
    </row>
    <row r="12" spans="1:12" ht="43.5" x14ac:dyDescent="0.35">
      <c r="B12" s="45"/>
      <c r="C12" s="46"/>
      <c r="D12" s="46"/>
      <c r="E12" s="42" t="s">
        <v>6</v>
      </c>
      <c r="F12" s="42" t="s">
        <v>7</v>
      </c>
      <c r="G12" s="20" t="s">
        <v>8</v>
      </c>
      <c r="H12" s="21" t="s">
        <v>10</v>
      </c>
      <c r="I12" s="21" t="s">
        <v>9</v>
      </c>
      <c r="J12" s="21" t="s">
        <v>11</v>
      </c>
      <c r="K12" s="21" t="s">
        <v>13</v>
      </c>
      <c r="L12" s="21" t="s">
        <v>12</v>
      </c>
    </row>
    <row r="13" spans="1:12" ht="63" customHeight="1" x14ac:dyDescent="0.35">
      <c r="B13" s="56"/>
      <c r="C13" s="50"/>
      <c r="D13" s="48"/>
      <c r="E13" s="40" t="s">
        <v>51</v>
      </c>
      <c r="F13" s="6">
        <v>42796</v>
      </c>
      <c r="G13" s="6">
        <v>43148</v>
      </c>
      <c r="H13" s="7">
        <f t="shared" ref="H13" si="0">IF(F13&gt;=$C$8,(G13-F13)/365,(G13-$C$8)/365)</f>
        <v>0.96438356164383565</v>
      </c>
      <c r="I13" s="8" t="s">
        <v>89</v>
      </c>
      <c r="J13" s="7">
        <f>IF(I13="SI",H13,0)</f>
        <v>0.96438356164383565</v>
      </c>
      <c r="K13" s="14" t="s">
        <v>213</v>
      </c>
      <c r="L13" s="15"/>
    </row>
    <row r="14" spans="1:12" ht="73.5" customHeight="1" x14ac:dyDescent="0.35">
      <c r="B14" s="56"/>
      <c r="C14" s="50"/>
      <c r="D14" s="48"/>
      <c r="E14" s="40" t="s">
        <v>51</v>
      </c>
      <c r="F14" s="6">
        <v>43285</v>
      </c>
      <c r="G14" s="6">
        <v>44380</v>
      </c>
      <c r="H14" s="7">
        <f t="shared" ref="H14:H17" si="1">IF(F14&gt;=$C$8,(G14-F14)/365,(G14-$C$8)/365)</f>
        <v>3</v>
      </c>
      <c r="I14" s="8" t="s">
        <v>89</v>
      </c>
      <c r="J14" s="7">
        <f t="shared" ref="J14:J17" si="2">IF(I14="SI",H14,0)</f>
        <v>3</v>
      </c>
      <c r="K14" s="14" t="s">
        <v>213</v>
      </c>
      <c r="L14" s="15"/>
    </row>
    <row r="15" spans="1:12" ht="73.5" customHeight="1" x14ac:dyDescent="0.35">
      <c r="B15" s="56"/>
      <c r="C15" s="50"/>
      <c r="D15" s="48"/>
      <c r="E15" s="40" t="s">
        <v>51</v>
      </c>
      <c r="F15" s="6">
        <v>44385</v>
      </c>
      <c r="G15" s="6">
        <v>44749</v>
      </c>
      <c r="H15" s="7">
        <f t="shared" si="1"/>
        <v>0.99726027397260275</v>
      </c>
      <c r="I15" s="8" t="s">
        <v>89</v>
      </c>
      <c r="J15" s="7">
        <f t="shared" si="2"/>
        <v>0.99726027397260275</v>
      </c>
      <c r="K15" s="14" t="s">
        <v>213</v>
      </c>
      <c r="L15" s="15"/>
    </row>
    <row r="16" spans="1:12" ht="83.25" customHeight="1" x14ac:dyDescent="0.35">
      <c r="B16" s="56"/>
      <c r="C16" s="50"/>
      <c r="D16" s="48"/>
      <c r="E16" s="40" t="s">
        <v>51</v>
      </c>
      <c r="F16" s="6">
        <v>44768</v>
      </c>
      <c r="G16" s="6">
        <v>45132</v>
      </c>
      <c r="H16" s="7">
        <f t="shared" si="1"/>
        <v>0.99726027397260275</v>
      </c>
      <c r="I16" s="8" t="s">
        <v>89</v>
      </c>
      <c r="J16" s="7">
        <f t="shared" si="2"/>
        <v>0.99726027397260275</v>
      </c>
      <c r="K16" s="14" t="s">
        <v>213</v>
      </c>
      <c r="L16" s="15"/>
    </row>
    <row r="17" spans="2:12" ht="63" customHeight="1" x14ac:dyDescent="0.35">
      <c r="B17" s="56"/>
      <c r="C17" s="50"/>
      <c r="D17" s="48"/>
      <c r="E17" s="40" t="s">
        <v>52</v>
      </c>
      <c r="F17" s="6">
        <v>40595</v>
      </c>
      <c r="G17" s="6">
        <v>42420</v>
      </c>
      <c r="H17" s="7">
        <f t="shared" si="1"/>
        <v>5</v>
      </c>
      <c r="I17" s="8" t="s">
        <v>89</v>
      </c>
      <c r="J17" s="7">
        <f t="shared" si="2"/>
        <v>5</v>
      </c>
      <c r="K17" s="11" t="s">
        <v>214</v>
      </c>
      <c r="L17" s="15"/>
    </row>
    <row r="18" spans="2:12" ht="29" x14ac:dyDescent="0.35">
      <c r="B18" s="3"/>
      <c r="C18" s="76"/>
      <c r="D18" s="76"/>
      <c r="E18" s="76"/>
      <c r="F18" s="4"/>
      <c r="G18" s="16" t="s">
        <v>18</v>
      </c>
      <c r="H18" s="17">
        <f>SUM(H13:H17)</f>
        <v>10.958904109589042</v>
      </c>
      <c r="I18" s="16" t="s">
        <v>19</v>
      </c>
      <c r="J18" s="17">
        <f>SUM(J13:J17)</f>
        <v>10.958904109589042</v>
      </c>
      <c r="K18" s="72" t="str">
        <f>IF((H18&gt;=5)*AND(J18&gt;=4),"CALIFICA","NO CALIFICA")</f>
        <v>CALIFICA</v>
      </c>
      <c r="L18" s="72"/>
    </row>
    <row r="19" spans="2:12" ht="43.5" x14ac:dyDescent="0.35">
      <c r="B19" s="3"/>
      <c r="C19" s="76"/>
      <c r="D19" s="76"/>
      <c r="E19" s="76"/>
      <c r="F19" s="4"/>
      <c r="G19" s="25" t="s">
        <v>30</v>
      </c>
      <c r="H19" s="35">
        <v>5</v>
      </c>
      <c r="I19" s="25" t="s">
        <v>30</v>
      </c>
      <c r="J19" s="35">
        <v>4</v>
      </c>
    </row>
    <row r="20" spans="2:12" x14ac:dyDescent="0.35">
      <c r="F20" s="2"/>
      <c r="G20" s="2"/>
    </row>
    <row r="21" spans="2:12" x14ac:dyDescent="0.35">
      <c r="B21" s="1" t="s">
        <v>21</v>
      </c>
      <c r="F21" s="2"/>
      <c r="G21" s="2"/>
    </row>
    <row r="22" spans="2:12" x14ac:dyDescent="0.35">
      <c r="B22" s="37"/>
      <c r="F22" s="2"/>
      <c r="G22" s="2"/>
    </row>
    <row r="23" spans="2:12" ht="29" x14ac:dyDescent="0.35">
      <c r="B23" s="20" t="s">
        <v>23</v>
      </c>
      <c r="C23" s="71" t="s">
        <v>24</v>
      </c>
      <c r="D23" s="71"/>
      <c r="E23" s="71"/>
      <c r="F23" s="22" t="s">
        <v>25</v>
      </c>
      <c r="G23" s="21" t="s">
        <v>13</v>
      </c>
      <c r="H23" s="21" t="s">
        <v>26</v>
      </c>
    </row>
    <row r="24" spans="2:12" ht="52.5" customHeight="1" x14ac:dyDescent="0.35">
      <c r="B24" s="5" t="s">
        <v>259</v>
      </c>
      <c r="C24" s="75" t="s">
        <v>211</v>
      </c>
      <c r="D24" s="75"/>
      <c r="E24" s="75"/>
      <c r="F24" s="34">
        <v>522</v>
      </c>
      <c r="G24" s="34">
        <v>757</v>
      </c>
      <c r="H24" s="34" t="s">
        <v>89</v>
      </c>
    </row>
    <row r="25" spans="2:12" ht="134" customHeight="1" x14ac:dyDescent="0.35">
      <c r="B25" s="5" t="s">
        <v>210</v>
      </c>
      <c r="C25" s="75" t="s">
        <v>212</v>
      </c>
      <c r="D25" s="75"/>
      <c r="E25" s="75"/>
      <c r="F25" s="62" t="s">
        <v>250</v>
      </c>
      <c r="G25" s="34">
        <v>758</v>
      </c>
      <c r="H25" s="34" t="s">
        <v>89</v>
      </c>
    </row>
    <row r="26" spans="2:12" x14ac:dyDescent="0.35">
      <c r="F26" s="2"/>
      <c r="G26" s="2"/>
    </row>
    <row r="27" spans="2:12" x14ac:dyDescent="0.35">
      <c r="F27" s="2"/>
      <c r="G27" s="2"/>
    </row>
    <row r="28" spans="2:12" x14ac:dyDescent="0.35">
      <c r="F28" s="2"/>
      <c r="G28" s="2"/>
    </row>
    <row r="29" spans="2:12" x14ac:dyDescent="0.35">
      <c r="F29" s="2"/>
      <c r="G29" s="2"/>
    </row>
    <row r="30" spans="2:12" x14ac:dyDescent="0.35">
      <c r="F30" s="2"/>
      <c r="G30" s="2"/>
    </row>
    <row r="31" spans="2:12" x14ac:dyDescent="0.35">
      <c r="F31" s="2"/>
      <c r="G31" s="2"/>
    </row>
    <row r="32" spans="2:12" x14ac:dyDescent="0.35">
      <c r="F32" s="2"/>
      <c r="G32" s="2"/>
    </row>
    <row r="33" spans="6:7" x14ac:dyDescent="0.35">
      <c r="F33" s="2"/>
      <c r="G33" s="2"/>
    </row>
    <row r="34" spans="6:7" x14ac:dyDescent="0.35">
      <c r="F34" s="2"/>
      <c r="G34" s="2"/>
    </row>
    <row r="35" spans="6:7" x14ac:dyDescent="0.35">
      <c r="F35" s="2"/>
      <c r="G35" s="2"/>
    </row>
    <row r="36" spans="6:7" x14ac:dyDescent="0.35">
      <c r="F36" s="2"/>
      <c r="G36" s="2"/>
    </row>
  </sheetData>
  <mergeCells count="12">
    <mergeCell ref="B1:L2"/>
    <mergeCell ref="C5:K5"/>
    <mergeCell ref="F7:G7"/>
    <mergeCell ref="H7:K7"/>
    <mergeCell ref="F8:G8"/>
    <mergeCell ref="H8:K8"/>
    <mergeCell ref="K18:L18"/>
    <mergeCell ref="C19:E19"/>
    <mergeCell ref="C23:E23"/>
    <mergeCell ref="C24:E24"/>
    <mergeCell ref="C25:E25"/>
    <mergeCell ref="C18:E18"/>
  </mergeCells>
  <conditionalFormatting sqref="I13:I17">
    <cfRule type="containsBlanks" dxfId="1" priority="1">
      <formula>LEN(TRIM(I13))=0</formula>
    </cfRule>
  </conditionalFormatting>
  <pageMargins left="0.70866141732283472" right="0.70866141732283472" top="0.74803149606299213" bottom="0.74803149606299213" header="0.31496062992125984" footer="0.31496062992125984"/>
  <pageSetup paperSize="8" scale="86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showGridLines="0" topLeftCell="A19" zoomScale="40" zoomScaleNormal="40" workbookViewId="0">
      <selection activeCell="L8" sqref="L8"/>
    </sheetView>
  </sheetViews>
  <sheetFormatPr baseColWidth="10" defaultRowHeight="14.5" x14ac:dyDescent="0.35"/>
  <cols>
    <col min="2" max="2" width="30.54296875" customWidth="1"/>
    <col min="3" max="4" width="18.54296875" customWidth="1"/>
    <col min="5" max="5" width="27.54296875" customWidth="1"/>
    <col min="6" max="7" width="15.54296875" customWidth="1"/>
    <col min="8" max="8" width="15.7265625" customWidth="1"/>
    <col min="9" max="9" width="16.26953125" customWidth="1"/>
    <col min="10" max="10" width="13.1796875" customWidth="1"/>
    <col min="11" max="11" width="13.453125" customWidth="1"/>
    <col min="12" max="12" width="47.1796875" customWidth="1"/>
  </cols>
  <sheetData>
    <row r="1" spans="1:12" x14ac:dyDescent="0.35">
      <c r="B1" s="69" t="s">
        <v>16</v>
      </c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x14ac:dyDescent="0.35"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5" spans="1:12" x14ac:dyDescent="0.35">
      <c r="B5" s="12" t="s">
        <v>0</v>
      </c>
      <c r="C5" s="80" t="s">
        <v>44</v>
      </c>
      <c r="D5" s="78"/>
      <c r="E5" s="78"/>
      <c r="F5" s="78"/>
      <c r="G5" s="78"/>
      <c r="H5" s="78"/>
      <c r="I5" s="78"/>
      <c r="J5" s="78"/>
      <c r="K5" s="78"/>
    </row>
    <row r="7" spans="1:12" ht="26" x14ac:dyDescent="0.35">
      <c r="B7" s="18" t="s">
        <v>1</v>
      </c>
      <c r="C7" s="19" t="s">
        <v>3</v>
      </c>
      <c r="D7" s="19" t="s">
        <v>4</v>
      </c>
      <c r="E7" s="18" t="s">
        <v>2</v>
      </c>
      <c r="F7" s="71" t="s">
        <v>14</v>
      </c>
      <c r="G7" s="71"/>
      <c r="H7" s="72" t="s">
        <v>255</v>
      </c>
      <c r="I7" s="72"/>
      <c r="J7" s="72"/>
      <c r="K7" s="72"/>
    </row>
    <row r="8" spans="1:12" ht="20.5" customHeight="1" x14ac:dyDescent="0.35">
      <c r="B8" s="10" t="s">
        <v>194</v>
      </c>
      <c r="C8" s="6">
        <v>38399</v>
      </c>
      <c r="D8" s="6">
        <v>39113</v>
      </c>
      <c r="E8" s="11" t="s">
        <v>216</v>
      </c>
      <c r="F8" s="71" t="s">
        <v>15</v>
      </c>
      <c r="G8" s="71"/>
      <c r="H8" s="73" t="s">
        <v>215</v>
      </c>
      <c r="I8" s="73"/>
      <c r="J8" s="73"/>
      <c r="K8" s="73"/>
    </row>
    <row r="9" spans="1:12" ht="65.25" customHeight="1" x14ac:dyDescent="0.35">
      <c r="A9" s="24" t="s">
        <v>29</v>
      </c>
      <c r="B9" s="23"/>
      <c r="C9" s="27">
        <v>765</v>
      </c>
      <c r="D9" s="27">
        <v>767</v>
      </c>
      <c r="E9" s="27">
        <v>769</v>
      </c>
      <c r="F9" s="23"/>
      <c r="G9" s="23"/>
      <c r="H9" s="23"/>
      <c r="I9" s="23"/>
      <c r="J9" s="23"/>
      <c r="K9" s="23"/>
    </row>
    <row r="10" spans="1:12" x14ac:dyDescent="0.35">
      <c r="C10" s="36"/>
    </row>
    <row r="11" spans="1:12" x14ac:dyDescent="0.35">
      <c r="B11" s="59"/>
      <c r="C11" s="60"/>
      <c r="D11" s="60"/>
      <c r="E11" s="1" t="s">
        <v>5</v>
      </c>
    </row>
    <row r="12" spans="1:12" ht="43.5" x14ac:dyDescent="0.35">
      <c r="B12" s="45"/>
      <c r="C12" s="46"/>
      <c r="D12" s="46"/>
      <c r="E12" s="42" t="s">
        <v>6</v>
      </c>
      <c r="F12" s="20" t="s">
        <v>7</v>
      </c>
      <c r="G12" s="20" t="s">
        <v>8</v>
      </c>
      <c r="H12" s="21" t="s">
        <v>10</v>
      </c>
      <c r="I12" s="21" t="s">
        <v>9</v>
      </c>
      <c r="J12" s="21" t="s">
        <v>11</v>
      </c>
      <c r="K12" s="21" t="s">
        <v>13</v>
      </c>
      <c r="L12" s="21" t="s">
        <v>12</v>
      </c>
    </row>
    <row r="13" spans="1:12" ht="63" customHeight="1" x14ac:dyDescent="0.35">
      <c r="B13" s="56"/>
      <c r="C13" s="50"/>
      <c r="D13" s="48"/>
      <c r="E13" s="40" t="s">
        <v>131</v>
      </c>
      <c r="F13" s="6">
        <v>44326</v>
      </c>
      <c r="G13" s="6">
        <v>44509</v>
      </c>
      <c r="H13" s="7">
        <f t="shared" ref="H13" si="0">IF(F13&gt;=$C$8,(G13-F13)/365,(G13-$C$8)/365)</f>
        <v>0.50136986301369868</v>
      </c>
      <c r="I13" s="8" t="s">
        <v>89</v>
      </c>
      <c r="J13" s="7">
        <f>IF(I13="SI",H13,0)</f>
        <v>0.50136986301369868</v>
      </c>
      <c r="K13" s="14" t="s">
        <v>221</v>
      </c>
      <c r="L13" s="15"/>
    </row>
    <row r="14" spans="1:12" ht="63" customHeight="1" x14ac:dyDescent="0.35">
      <c r="B14" s="56"/>
      <c r="C14" s="50"/>
      <c r="D14" s="48"/>
      <c r="E14" s="40" t="s">
        <v>131</v>
      </c>
      <c r="F14" s="6">
        <v>44550</v>
      </c>
      <c r="G14" s="6">
        <v>44731</v>
      </c>
      <c r="H14" s="7">
        <f t="shared" ref="H14:H18" si="1">IF(F14&gt;=$C$8,(G14-F14)/365,(G14-$C$8)/365)</f>
        <v>0.49589041095890413</v>
      </c>
      <c r="I14" s="8" t="s">
        <v>89</v>
      </c>
      <c r="J14" s="7">
        <f t="shared" ref="J14:J18" si="2">IF(I14="SI",H14,0)</f>
        <v>0.49589041095890413</v>
      </c>
      <c r="K14" s="14" t="s">
        <v>221</v>
      </c>
      <c r="L14" s="15"/>
    </row>
    <row r="15" spans="1:12" ht="63" customHeight="1" x14ac:dyDescent="0.35">
      <c r="B15" s="56"/>
      <c r="C15" s="50"/>
      <c r="D15" s="48"/>
      <c r="E15" s="40" t="s">
        <v>131</v>
      </c>
      <c r="F15" s="6">
        <v>44736</v>
      </c>
      <c r="G15" s="6">
        <v>44917</v>
      </c>
      <c r="H15" s="7">
        <f t="shared" si="1"/>
        <v>0.49589041095890413</v>
      </c>
      <c r="I15" s="8" t="s">
        <v>89</v>
      </c>
      <c r="J15" s="7">
        <f t="shared" si="2"/>
        <v>0.49589041095890413</v>
      </c>
      <c r="K15" s="14" t="s">
        <v>221</v>
      </c>
      <c r="L15" s="15"/>
    </row>
    <row r="16" spans="1:12" ht="73.5" customHeight="1" x14ac:dyDescent="0.35">
      <c r="B16" s="56"/>
      <c r="C16" s="50"/>
      <c r="D16" s="48"/>
      <c r="E16" s="40" t="s">
        <v>131</v>
      </c>
      <c r="F16" s="6">
        <v>42661</v>
      </c>
      <c r="G16" s="6">
        <v>43148</v>
      </c>
      <c r="H16" s="7">
        <f t="shared" si="1"/>
        <v>1.3342465753424657</v>
      </c>
      <c r="I16" s="8" t="s">
        <v>89</v>
      </c>
      <c r="J16" s="7">
        <f t="shared" si="2"/>
        <v>1.3342465753424657</v>
      </c>
      <c r="K16" s="11" t="s">
        <v>222</v>
      </c>
      <c r="L16" s="15"/>
    </row>
    <row r="17" spans="2:12" ht="83.25" customHeight="1" x14ac:dyDescent="0.35">
      <c r="B17" s="56"/>
      <c r="C17" s="50"/>
      <c r="D17" s="48"/>
      <c r="E17" s="40" t="s">
        <v>131</v>
      </c>
      <c r="F17" s="6">
        <v>43255</v>
      </c>
      <c r="G17" s="6">
        <v>44319</v>
      </c>
      <c r="H17" s="7">
        <f t="shared" si="1"/>
        <v>2.9150684931506849</v>
      </c>
      <c r="I17" s="8" t="s">
        <v>89</v>
      </c>
      <c r="J17" s="7">
        <f t="shared" si="2"/>
        <v>2.9150684931506849</v>
      </c>
      <c r="K17" s="11" t="s">
        <v>222</v>
      </c>
      <c r="L17" s="15"/>
    </row>
    <row r="18" spans="2:12" ht="63" customHeight="1" x14ac:dyDescent="0.35">
      <c r="B18" s="56"/>
      <c r="C18" s="50"/>
      <c r="D18" s="48"/>
      <c r="E18" s="40" t="s">
        <v>52</v>
      </c>
      <c r="F18" s="6">
        <v>41487</v>
      </c>
      <c r="G18" s="6">
        <v>42660</v>
      </c>
      <c r="H18" s="7">
        <f t="shared" si="1"/>
        <v>3.2136986301369861</v>
      </c>
      <c r="I18" s="8" t="s">
        <v>89</v>
      </c>
      <c r="J18" s="7">
        <f t="shared" si="2"/>
        <v>3.2136986301369861</v>
      </c>
      <c r="K18" s="11" t="s">
        <v>223</v>
      </c>
      <c r="L18" s="15"/>
    </row>
    <row r="19" spans="2:12" ht="29" x14ac:dyDescent="0.35">
      <c r="B19" s="3"/>
      <c r="C19" s="76"/>
      <c r="D19" s="76"/>
      <c r="E19" s="76"/>
      <c r="F19" s="4"/>
      <c r="G19" s="16" t="s">
        <v>18</v>
      </c>
      <c r="H19" s="17">
        <f>SUM(H13:H18)</f>
        <v>8.9561643835616422</v>
      </c>
      <c r="I19" s="16" t="s">
        <v>19</v>
      </c>
      <c r="J19" s="17">
        <f>SUM(J13:J18)</f>
        <v>8.9561643835616422</v>
      </c>
      <c r="K19" s="72" t="str">
        <f>IF((H19&gt;=5)*AND(J19&gt;=4),"CALIFICA","NO CALIFICA")</f>
        <v>CALIFICA</v>
      </c>
      <c r="L19" s="72"/>
    </row>
    <row r="20" spans="2:12" ht="43.5" x14ac:dyDescent="0.35">
      <c r="B20" s="3"/>
      <c r="C20" s="76"/>
      <c r="D20" s="76"/>
      <c r="E20" s="76"/>
      <c r="F20" s="4"/>
      <c r="G20" s="25" t="s">
        <v>30</v>
      </c>
      <c r="H20" s="35">
        <v>5</v>
      </c>
      <c r="I20" s="25" t="s">
        <v>30</v>
      </c>
      <c r="J20" s="35">
        <v>4</v>
      </c>
    </row>
    <row r="21" spans="2:12" x14ac:dyDescent="0.35">
      <c r="F21" s="2"/>
      <c r="G21" s="2"/>
    </row>
    <row r="22" spans="2:12" x14ac:dyDescent="0.35">
      <c r="B22" s="1" t="s">
        <v>21</v>
      </c>
      <c r="F22" s="2"/>
      <c r="G22" s="2"/>
    </row>
    <row r="23" spans="2:12" x14ac:dyDescent="0.35">
      <c r="B23" s="37"/>
      <c r="F23" s="2"/>
      <c r="G23" s="2"/>
    </row>
    <row r="24" spans="2:12" ht="29" x14ac:dyDescent="0.35">
      <c r="B24" s="20" t="s">
        <v>23</v>
      </c>
      <c r="C24" s="71" t="s">
        <v>24</v>
      </c>
      <c r="D24" s="71"/>
      <c r="E24" s="71"/>
      <c r="F24" s="22" t="s">
        <v>25</v>
      </c>
      <c r="G24" s="21" t="s">
        <v>13</v>
      </c>
      <c r="H24" s="21" t="s">
        <v>26</v>
      </c>
    </row>
    <row r="25" spans="2:12" ht="59.25" customHeight="1" x14ac:dyDescent="0.35">
      <c r="B25" s="5" t="s">
        <v>217</v>
      </c>
      <c r="C25" s="75" t="s">
        <v>219</v>
      </c>
      <c r="D25" s="75"/>
      <c r="E25" s="75"/>
      <c r="F25" s="34">
        <v>384</v>
      </c>
      <c r="G25" s="34">
        <v>771</v>
      </c>
      <c r="H25" s="34" t="s">
        <v>89</v>
      </c>
    </row>
    <row r="26" spans="2:12" ht="59.25" customHeight="1" x14ac:dyDescent="0.35">
      <c r="B26" s="5" t="s">
        <v>218</v>
      </c>
      <c r="C26" s="75" t="s">
        <v>220</v>
      </c>
      <c r="D26" s="75"/>
      <c r="E26" s="75"/>
      <c r="F26" s="34">
        <v>200</v>
      </c>
      <c r="G26" s="34">
        <v>773</v>
      </c>
      <c r="H26" s="34" t="s">
        <v>89</v>
      </c>
    </row>
    <row r="27" spans="2:12" x14ac:dyDescent="0.35">
      <c r="F27" s="2"/>
      <c r="G27" s="2"/>
    </row>
    <row r="28" spans="2:12" x14ac:dyDescent="0.35">
      <c r="F28" s="2"/>
      <c r="G28" s="2"/>
    </row>
    <row r="29" spans="2:12" x14ac:dyDescent="0.35">
      <c r="F29" s="2"/>
      <c r="G29" s="2"/>
    </row>
    <row r="30" spans="2:12" x14ac:dyDescent="0.35">
      <c r="F30" s="2"/>
      <c r="G30" s="2"/>
    </row>
    <row r="31" spans="2:12" x14ac:dyDescent="0.35">
      <c r="F31" s="2"/>
      <c r="G31" s="2"/>
    </row>
    <row r="32" spans="2:12" x14ac:dyDescent="0.35">
      <c r="F32" s="2"/>
      <c r="G32" s="2"/>
    </row>
    <row r="33" spans="6:7" x14ac:dyDescent="0.35">
      <c r="F33" s="2"/>
      <c r="G33" s="2"/>
    </row>
    <row r="34" spans="6:7" x14ac:dyDescent="0.35">
      <c r="F34" s="2"/>
      <c r="G34" s="2"/>
    </row>
    <row r="35" spans="6:7" x14ac:dyDescent="0.35">
      <c r="F35" s="2"/>
      <c r="G35" s="2"/>
    </row>
    <row r="36" spans="6:7" x14ac:dyDescent="0.35">
      <c r="F36" s="2"/>
      <c r="G36" s="2"/>
    </row>
    <row r="37" spans="6:7" x14ac:dyDescent="0.35">
      <c r="F37" s="2"/>
      <c r="G37" s="2"/>
    </row>
  </sheetData>
  <mergeCells count="12">
    <mergeCell ref="B1:L2"/>
    <mergeCell ref="C5:K5"/>
    <mergeCell ref="F7:G7"/>
    <mergeCell ref="H7:K7"/>
    <mergeCell ref="F8:G8"/>
    <mergeCell ref="H8:K8"/>
    <mergeCell ref="K19:L19"/>
    <mergeCell ref="C20:E20"/>
    <mergeCell ref="C24:E24"/>
    <mergeCell ref="C25:E25"/>
    <mergeCell ref="C26:E26"/>
    <mergeCell ref="C19:E19"/>
  </mergeCells>
  <conditionalFormatting sqref="I13:I18">
    <cfRule type="containsBlanks" dxfId="0" priority="1">
      <formula>LEN(TRIM(I13))=0</formula>
    </cfRule>
  </conditionalFormatting>
  <pageMargins left="0.70866141732283472" right="0.70866141732283472" top="0.74803149606299213" bottom="0.74803149606299213" header="0.31496062992125984" footer="0.31496062992125984"/>
  <pageSetup paperSize="8" scale="86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showGridLines="0" topLeftCell="A16" zoomScale="40" zoomScaleNormal="40" workbookViewId="0">
      <selection activeCell="L42" sqref="L42"/>
    </sheetView>
  </sheetViews>
  <sheetFormatPr baseColWidth="10" defaultRowHeight="14.5" x14ac:dyDescent="0.35"/>
  <cols>
    <col min="2" max="2" width="30.54296875" customWidth="1"/>
    <col min="3" max="6" width="18.54296875" customWidth="1"/>
    <col min="7" max="7" width="15.54296875" customWidth="1"/>
    <col min="8" max="8" width="22.7265625" customWidth="1"/>
    <col min="9" max="9" width="20.7265625" customWidth="1"/>
    <col min="10" max="10" width="19.54296875" customWidth="1"/>
    <col min="11" max="11" width="11.54296875" customWidth="1"/>
    <col min="12" max="12" width="47.1796875" customWidth="1"/>
  </cols>
  <sheetData>
    <row r="1" spans="1:12" x14ac:dyDescent="0.35">
      <c r="B1" s="69" t="s">
        <v>16</v>
      </c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x14ac:dyDescent="0.35"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5" spans="1:12" x14ac:dyDescent="0.35">
      <c r="B5" s="12" t="s">
        <v>0</v>
      </c>
      <c r="C5" s="78" t="s">
        <v>45</v>
      </c>
      <c r="D5" s="78"/>
      <c r="E5" s="78"/>
      <c r="F5" s="78"/>
      <c r="G5" s="78"/>
      <c r="H5" s="78"/>
      <c r="I5" s="78"/>
      <c r="J5" s="78"/>
      <c r="K5" s="78"/>
    </row>
    <row r="7" spans="1:12" ht="26" x14ac:dyDescent="0.35">
      <c r="B7" s="18" t="s">
        <v>1</v>
      </c>
      <c r="C7" s="19" t="s">
        <v>3</v>
      </c>
      <c r="D7" s="19" t="s">
        <v>4</v>
      </c>
      <c r="E7" s="18" t="s">
        <v>17</v>
      </c>
      <c r="F7" s="71" t="s">
        <v>14</v>
      </c>
      <c r="G7" s="71"/>
      <c r="H7" s="72" t="s">
        <v>50</v>
      </c>
      <c r="I7" s="72"/>
      <c r="J7" s="72"/>
      <c r="K7" s="72"/>
    </row>
    <row r="8" spans="1:12" ht="20.5" customHeight="1" x14ac:dyDescent="0.35">
      <c r="B8" s="8" t="s">
        <v>47</v>
      </c>
      <c r="C8" s="6">
        <v>37820</v>
      </c>
      <c r="D8" s="6">
        <v>40100</v>
      </c>
      <c r="E8" s="11" t="s">
        <v>48</v>
      </c>
      <c r="F8" s="71" t="s">
        <v>15</v>
      </c>
      <c r="G8" s="71"/>
      <c r="H8" s="73" t="s">
        <v>49</v>
      </c>
      <c r="I8" s="73"/>
      <c r="J8" s="73"/>
      <c r="K8" s="73"/>
    </row>
    <row r="9" spans="1:12" ht="66" customHeight="1" x14ac:dyDescent="0.35">
      <c r="A9" s="24" t="s">
        <v>29</v>
      </c>
      <c r="B9" s="23"/>
      <c r="C9" s="27">
        <v>782</v>
      </c>
      <c r="D9" s="27">
        <v>784</v>
      </c>
      <c r="E9" s="27">
        <v>787</v>
      </c>
      <c r="F9" s="23"/>
      <c r="G9" s="23"/>
      <c r="H9" s="23"/>
      <c r="I9" s="23"/>
      <c r="J9" s="23"/>
      <c r="K9" s="23"/>
    </row>
    <row r="11" spans="1:12" x14ac:dyDescent="0.35">
      <c r="B11" s="59"/>
      <c r="C11" s="60"/>
      <c r="D11" s="60"/>
      <c r="E11" s="1" t="s">
        <v>5</v>
      </c>
    </row>
    <row r="12" spans="1:12" ht="29" x14ac:dyDescent="0.35">
      <c r="B12" s="45"/>
      <c r="C12" s="46"/>
      <c r="D12" s="46"/>
      <c r="E12" s="42" t="s">
        <v>6</v>
      </c>
      <c r="F12" s="42" t="s">
        <v>7</v>
      </c>
      <c r="G12" s="20" t="s">
        <v>8</v>
      </c>
      <c r="H12" s="21" t="s">
        <v>10</v>
      </c>
      <c r="I12" s="21" t="s">
        <v>9</v>
      </c>
      <c r="J12" s="21" t="s">
        <v>11</v>
      </c>
      <c r="K12" s="21" t="s">
        <v>13</v>
      </c>
      <c r="L12" s="21" t="s">
        <v>12</v>
      </c>
    </row>
    <row r="13" spans="1:12" ht="118.5" customHeight="1" x14ac:dyDescent="0.35">
      <c r="B13" s="56"/>
      <c r="C13" s="50"/>
      <c r="D13" s="48"/>
      <c r="E13" s="40" t="s">
        <v>51</v>
      </c>
      <c r="F13" s="6">
        <v>43435</v>
      </c>
      <c r="G13" s="6">
        <v>44380</v>
      </c>
      <c r="H13" s="7">
        <f>IF(F13&gt;=$C$8,(G13-F13)/365,(G13-$C$8)/365)</f>
        <v>2.5890410958904111</v>
      </c>
      <c r="I13" s="8" t="s">
        <v>89</v>
      </c>
      <c r="J13" s="7">
        <f>IF(I13="SI",H13,0)</f>
        <v>2.5890410958904111</v>
      </c>
      <c r="K13" s="14" t="s">
        <v>55</v>
      </c>
      <c r="L13" s="5"/>
    </row>
    <row r="14" spans="1:12" ht="114.75" customHeight="1" x14ac:dyDescent="0.35">
      <c r="B14" s="56"/>
      <c r="C14" s="50"/>
      <c r="D14" s="48"/>
      <c r="E14" s="40" t="s">
        <v>51</v>
      </c>
      <c r="F14" s="6">
        <v>44385</v>
      </c>
      <c r="G14" s="6">
        <v>44749</v>
      </c>
      <c r="H14" s="7">
        <f t="shared" ref="H14:H15" si="0">IF(F14&gt;=$C$8,(G14-F14)/365,(G14-$C$8)/365)</f>
        <v>0.99726027397260275</v>
      </c>
      <c r="I14" s="8" t="s">
        <v>89</v>
      </c>
      <c r="J14" s="7">
        <f t="shared" ref="J14:J15" si="1">IF(I14="SI",H14,0)</f>
        <v>0.99726027397260275</v>
      </c>
      <c r="K14" s="14" t="s">
        <v>55</v>
      </c>
      <c r="L14" s="5"/>
    </row>
    <row r="15" spans="1:12" ht="121.5" customHeight="1" x14ac:dyDescent="0.35">
      <c r="B15" s="56"/>
      <c r="C15" s="50"/>
      <c r="D15" s="48"/>
      <c r="E15" s="40" t="s">
        <v>51</v>
      </c>
      <c r="F15" s="6">
        <v>44767</v>
      </c>
      <c r="G15" s="6">
        <v>44883</v>
      </c>
      <c r="H15" s="7">
        <f t="shared" si="0"/>
        <v>0.31780821917808222</v>
      </c>
      <c r="I15" s="8" t="s">
        <v>89</v>
      </c>
      <c r="J15" s="7">
        <f t="shared" si="1"/>
        <v>0.31780821917808222</v>
      </c>
      <c r="K15" s="14" t="s">
        <v>56</v>
      </c>
      <c r="L15" s="5"/>
    </row>
    <row r="16" spans="1:12" ht="121.5" customHeight="1" x14ac:dyDescent="0.35">
      <c r="B16" s="56"/>
      <c r="C16" s="50"/>
      <c r="D16" s="48"/>
      <c r="E16" s="40" t="s">
        <v>51</v>
      </c>
      <c r="F16" s="6">
        <v>42661</v>
      </c>
      <c r="G16" s="6">
        <v>43148</v>
      </c>
      <c r="H16" s="7">
        <f t="shared" ref="H16:H18" si="2">IF(F16&gt;=$C$8,(G16-F16)/365,(G16-$C$8)/365)</f>
        <v>1.3342465753424657</v>
      </c>
      <c r="I16" s="8" t="s">
        <v>89</v>
      </c>
      <c r="J16" s="7">
        <f t="shared" ref="J16:J18" si="3">IF(I16="SI",H16,0)</f>
        <v>1.3342465753424657</v>
      </c>
      <c r="K16" s="14" t="s">
        <v>56</v>
      </c>
      <c r="L16" s="5"/>
    </row>
    <row r="17" spans="2:12" ht="121.5" customHeight="1" x14ac:dyDescent="0.35">
      <c r="B17" s="56"/>
      <c r="C17" s="50"/>
      <c r="D17" s="48"/>
      <c r="E17" s="40" t="s">
        <v>51</v>
      </c>
      <c r="F17" s="6">
        <v>43286</v>
      </c>
      <c r="G17" s="6">
        <v>43404</v>
      </c>
      <c r="H17" s="7">
        <f t="shared" si="2"/>
        <v>0.32328767123287672</v>
      </c>
      <c r="I17" s="8" t="s">
        <v>89</v>
      </c>
      <c r="J17" s="7">
        <f t="shared" si="3"/>
        <v>0.32328767123287672</v>
      </c>
      <c r="K17" s="14" t="s">
        <v>56</v>
      </c>
      <c r="L17" s="5"/>
    </row>
    <row r="18" spans="2:12" ht="75.75" customHeight="1" x14ac:dyDescent="0.35">
      <c r="B18" s="56"/>
      <c r="C18" s="50"/>
      <c r="D18" s="48"/>
      <c r="E18" s="40" t="s">
        <v>51</v>
      </c>
      <c r="F18" s="6">
        <v>41487</v>
      </c>
      <c r="G18" s="6">
        <v>42660</v>
      </c>
      <c r="H18" s="7">
        <f t="shared" si="2"/>
        <v>3.2136986301369861</v>
      </c>
      <c r="I18" s="8" t="s">
        <v>89</v>
      </c>
      <c r="J18" s="7">
        <f t="shared" si="3"/>
        <v>3.2136986301369861</v>
      </c>
      <c r="K18" s="14" t="s">
        <v>57</v>
      </c>
      <c r="L18" s="5"/>
    </row>
    <row r="19" spans="2:12" ht="29" x14ac:dyDescent="0.35">
      <c r="B19" s="3"/>
      <c r="C19" s="76"/>
      <c r="D19" s="76"/>
      <c r="E19" s="76"/>
      <c r="F19" s="4"/>
      <c r="G19" s="16" t="s">
        <v>18</v>
      </c>
      <c r="H19" s="17">
        <f>SUM(H13:H18)</f>
        <v>8.7753424657534254</v>
      </c>
      <c r="I19" s="16" t="s">
        <v>19</v>
      </c>
      <c r="J19" s="17">
        <f>SUM(J13:J18)</f>
        <v>8.7753424657534254</v>
      </c>
      <c r="K19" s="72" t="str">
        <f>IF((H19&gt;=3)*AND(J19&gt;=1),"CALIFICA","NO CALIFICA")</f>
        <v>CALIFICA</v>
      </c>
      <c r="L19" s="72"/>
    </row>
    <row r="20" spans="2:12" ht="43.5" x14ac:dyDescent="0.35">
      <c r="B20" s="3"/>
      <c r="C20" s="76"/>
      <c r="D20" s="76"/>
      <c r="E20" s="76"/>
      <c r="F20" s="4"/>
      <c r="G20" s="25" t="s">
        <v>30</v>
      </c>
      <c r="H20" s="35">
        <v>3</v>
      </c>
      <c r="I20" s="25" t="s">
        <v>30</v>
      </c>
      <c r="J20" s="35">
        <v>1</v>
      </c>
    </row>
    <row r="21" spans="2:12" x14ac:dyDescent="0.35">
      <c r="F21" s="2"/>
      <c r="G21" s="2"/>
    </row>
    <row r="22" spans="2:12" x14ac:dyDescent="0.35">
      <c r="F22" s="2"/>
      <c r="G22" s="2"/>
    </row>
    <row r="23" spans="2:12" x14ac:dyDescent="0.35">
      <c r="B23" s="1" t="s">
        <v>21</v>
      </c>
      <c r="F23" s="2"/>
      <c r="G23" s="2"/>
    </row>
    <row r="24" spans="2:12" x14ac:dyDescent="0.35">
      <c r="B24" s="20" t="s">
        <v>23</v>
      </c>
      <c r="C24" s="82" t="s">
        <v>28</v>
      </c>
      <c r="D24" s="71"/>
      <c r="E24" s="71"/>
      <c r="F24" s="22" t="s">
        <v>77</v>
      </c>
      <c r="G24" s="22" t="s">
        <v>13</v>
      </c>
      <c r="H24" s="21" t="s">
        <v>26</v>
      </c>
    </row>
    <row r="25" spans="2:12" ht="144.5" customHeight="1" x14ac:dyDescent="0.35">
      <c r="B25" s="8" t="s">
        <v>53</v>
      </c>
      <c r="C25" s="75" t="s">
        <v>79</v>
      </c>
      <c r="D25" s="75"/>
      <c r="E25" s="75"/>
      <c r="F25" s="14" t="s">
        <v>257</v>
      </c>
      <c r="G25" s="14" t="s">
        <v>54</v>
      </c>
      <c r="H25" s="14" t="s">
        <v>89</v>
      </c>
    </row>
    <row r="26" spans="2:12" x14ac:dyDescent="0.35">
      <c r="F26" s="2"/>
      <c r="G26" s="2"/>
    </row>
    <row r="27" spans="2:12" x14ac:dyDescent="0.35">
      <c r="F27" s="2"/>
      <c r="G27" s="2"/>
    </row>
    <row r="28" spans="2:12" x14ac:dyDescent="0.35">
      <c r="F28" s="2"/>
      <c r="G28" s="2"/>
    </row>
    <row r="29" spans="2:12" x14ac:dyDescent="0.35">
      <c r="F29" s="2"/>
      <c r="G29" s="2"/>
    </row>
    <row r="30" spans="2:12" x14ac:dyDescent="0.35">
      <c r="F30" s="2"/>
      <c r="G30" s="2"/>
    </row>
    <row r="31" spans="2:12" x14ac:dyDescent="0.35">
      <c r="F31" s="2"/>
      <c r="G31" s="2"/>
    </row>
    <row r="32" spans="2:12" x14ac:dyDescent="0.35">
      <c r="F32" s="2"/>
      <c r="G32" s="2"/>
    </row>
    <row r="33" spans="6:7" x14ac:dyDescent="0.35">
      <c r="F33" s="2"/>
      <c r="G33" s="2"/>
    </row>
    <row r="34" spans="6:7" x14ac:dyDescent="0.35">
      <c r="F34" s="2"/>
      <c r="G34" s="2"/>
    </row>
    <row r="35" spans="6:7" x14ac:dyDescent="0.35">
      <c r="F35" s="2"/>
      <c r="G35" s="2"/>
    </row>
    <row r="36" spans="6:7" x14ac:dyDescent="0.35">
      <c r="F36" s="2"/>
      <c r="G36" s="2"/>
    </row>
  </sheetData>
  <mergeCells count="11">
    <mergeCell ref="C24:E24"/>
    <mergeCell ref="C25:E25"/>
    <mergeCell ref="K19:L19"/>
    <mergeCell ref="C20:E20"/>
    <mergeCell ref="C19:E19"/>
    <mergeCell ref="B1:L2"/>
    <mergeCell ref="C5:K5"/>
    <mergeCell ref="F7:G7"/>
    <mergeCell ref="H7:K7"/>
    <mergeCell ref="F8:G8"/>
    <mergeCell ref="H8:K8"/>
  </mergeCells>
  <phoneticPr fontId="5" type="noConversion"/>
  <pageMargins left="0.70866141732283472" right="0.70866141732283472" top="0.74803149606299213" bottom="0.74803149606299213" header="0.31496062992125984" footer="0.31496062992125984"/>
  <pageSetup paperSize="8" scale="86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showGridLines="0" topLeftCell="A14" zoomScale="77" zoomScaleNormal="77" workbookViewId="0">
      <selection activeCell="K30" sqref="K30"/>
    </sheetView>
  </sheetViews>
  <sheetFormatPr baseColWidth="10" defaultRowHeight="14.5" x14ac:dyDescent="0.35"/>
  <cols>
    <col min="2" max="2" width="30.54296875" customWidth="1"/>
    <col min="3" max="5" width="18.54296875" customWidth="1"/>
    <col min="6" max="6" width="17" customWidth="1"/>
    <col min="7" max="7" width="15.54296875" customWidth="1"/>
    <col min="8" max="8" width="22.7265625" customWidth="1"/>
    <col min="9" max="9" width="20.7265625" customWidth="1"/>
    <col min="10" max="10" width="19.54296875" customWidth="1"/>
    <col min="11" max="11" width="11.54296875" customWidth="1"/>
    <col min="12" max="12" width="47.1796875" customWidth="1"/>
  </cols>
  <sheetData>
    <row r="1" spans="1:12" x14ac:dyDescent="0.35">
      <c r="B1" s="69" t="s">
        <v>16</v>
      </c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x14ac:dyDescent="0.35"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5" spans="1:12" x14ac:dyDescent="0.35">
      <c r="B5" s="12" t="s">
        <v>0</v>
      </c>
      <c r="C5" s="78" t="s">
        <v>46</v>
      </c>
      <c r="D5" s="78"/>
      <c r="E5" s="78"/>
      <c r="F5" s="78"/>
      <c r="G5" s="78"/>
      <c r="H5" s="78"/>
      <c r="I5" s="78"/>
      <c r="J5" s="78"/>
      <c r="K5" s="78"/>
    </row>
    <row r="7" spans="1:12" ht="44.25" customHeight="1" x14ac:dyDescent="0.35">
      <c r="B7" s="18" t="s">
        <v>1</v>
      </c>
      <c r="C7" s="19" t="s">
        <v>3</v>
      </c>
      <c r="D7" s="19" t="s">
        <v>4</v>
      </c>
      <c r="E7" s="18" t="s">
        <v>17</v>
      </c>
      <c r="F7" s="71" t="s">
        <v>14</v>
      </c>
      <c r="G7" s="71"/>
      <c r="H7" s="72" t="s">
        <v>58</v>
      </c>
      <c r="I7" s="72"/>
      <c r="J7" s="72"/>
      <c r="K7" s="72"/>
    </row>
    <row r="8" spans="1:12" ht="20.5" customHeight="1" x14ac:dyDescent="0.35">
      <c r="B8" s="8" t="s">
        <v>47</v>
      </c>
      <c r="C8" s="6">
        <v>39624</v>
      </c>
      <c r="D8" s="6">
        <v>40184</v>
      </c>
      <c r="E8" s="11" t="s">
        <v>61</v>
      </c>
      <c r="F8" s="71" t="s">
        <v>15</v>
      </c>
      <c r="G8" s="71"/>
      <c r="H8" s="73" t="s">
        <v>59</v>
      </c>
      <c r="I8" s="73"/>
      <c r="J8" s="73"/>
      <c r="K8" s="73"/>
    </row>
    <row r="9" spans="1:12" ht="66" customHeight="1" x14ac:dyDescent="0.35">
      <c r="A9" s="24" t="s">
        <v>29</v>
      </c>
      <c r="B9" s="23"/>
      <c r="C9" s="27">
        <v>797</v>
      </c>
      <c r="D9" s="27">
        <v>799</v>
      </c>
      <c r="E9" s="27">
        <v>801</v>
      </c>
      <c r="F9" s="23"/>
      <c r="G9" s="23"/>
      <c r="H9" s="23"/>
      <c r="I9" s="23"/>
      <c r="J9" s="23"/>
      <c r="K9" s="23"/>
    </row>
    <row r="11" spans="1:12" x14ac:dyDescent="0.35">
      <c r="B11" s="59"/>
      <c r="C11" s="60"/>
      <c r="D11" s="60"/>
      <c r="E11" s="1" t="s">
        <v>5</v>
      </c>
    </row>
    <row r="12" spans="1:12" ht="29" x14ac:dyDescent="0.35">
      <c r="B12" s="45"/>
      <c r="C12" s="46"/>
      <c r="D12" s="46"/>
      <c r="E12" s="42" t="s">
        <v>6</v>
      </c>
      <c r="F12" s="42" t="s">
        <v>7</v>
      </c>
      <c r="G12" s="42" t="s">
        <v>8</v>
      </c>
      <c r="H12" s="44" t="s">
        <v>10</v>
      </c>
      <c r="I12" s="21" t="s">
        <v>9</v>
      </c>
      <c r="J12" s="21" t="s">
        <v>11</v>
      </c>
      <c r="K12" s="21" t="s">
        <v>13</v>
      </c>
      <c r="L12" s="21" t="s">
        <v>12</v>
      </c>
    </row>
    <row r="13" spans="1:12" ht="118.5" customHeight="1" x14ac:dyDescent="0.35">
      <c r="B13" s="56"/>
      <c r="C13" s="50"/>
      <c r="D13" s="48"/>
      <c r="E13" s="40" t="s">
        <v>62</v>
      </c>
      <c r="F13" s="6">
        <v>43286</v>
      </c>
      <c r="G13" s="6">
        <v>45139</v>
      </c>
      <c r="H13" s="7">
        <f>IF(F13&gt;=$C$8,(G13-F13)/365,(G13-$C$8)/365)</f>
        <v>5.0767123287671234</v>
      </c>
      <c r="I13" s="8" t="s">
        <v>89</v>
      </c>
      <c r="J13" s="7">
        <f>IF(I13="SI",H13,0)</f>
        <v>5.0767123287671234</v>
      </c>
      <c r="K13" s="14" t="s">
        <v>67</v>
      </c>
      <c r="L13" s="5"/>
    </row>
    <row r="14" spans="1:12" ht="114.75" customHeight="1" x14ac:dyDescent="0.35">
      <c r="B14" s="56"/>
      <c r="C14" s="50"/>
      <c r="D14" s="48"/>
      <c r="E14" s="40" t="s">
        <v>63</v>
      </c>
      <c r="F14" s="6">
        <v>43161</v>
      </c>
      <c r="G14" s="6">
        <v>43281</v>
      </c>
      <c r="H14" s="7">
        <f t="shared" ref="H14:H16" si="0">IF(F14&gt;=$C$8,(G14-F14)/365,(G14-$C$8)/365)</f>
        <v>0.32876712328767121</v>
      </c>
      <c r="I14" s="8" t="s">
        <v>89</v>
      </c>
      <c r="J14" s="7">
        <f t="shared" ref="J14:J16" si="1">IF(I14="SI",H14,0)</f>
        <v>0.32876712328767121</v>
      </c>
      <c r="K14" s="14" t="s">
        <v>68</v>
      </c>
      <c r="L14" s="5"/>
    </row>
    <row r="15" spans="1:12" ht="121.5" customHeight="1" x14ac:dyDescent="0.35">
      <c r="B15" s="56"/>
      <c r="C15" s="50"/>
      <c r="D15" s="48"/>
      <c r="E15" s="40" t="s">
        <v>51</v>
      </c>
      <c r="F15" s="6">
        <v>42661</v>
      </c>
      <c r="G15" s="6">
        <v>43148</v>
      </c>
      <c r="H15" s="7">
        <f t="shared" si="0"/>
        <v>1.3342465753424657</v>
      </c>
      <c r="I15" s="8" t="s">
        <v>89</v>
      </c>
      <c r="J15" s="7">
        <f t="shared" si="1"/>
        <v>1.3342465753424657</v>
      </c>
      <c r="K15" s="14" t="s">
        <v>69</v>
      </c>
      <c r="L15" s="5"/>
    </row>
    <row r="16" spans="1:12" ht="75.75" customHeight="1" x14ac:dyDescent="0.35">
      <c r="B16" s="56"/>
      <c r="C16" s="50"/>
      <c r="D16" s="48"/>
      <c r="E16" s="40" t="s">
        <v>64</v>
      </c>
      <c r="F16" s="6">
        <v>41487</v>
      </c>
      <c r="G16" s="6">
        <v>42660</v>
      </c>
      <c r="H16" s="7">
        <f t="shared" si="0"/>
        <v>3.2136986301369861</v>
      </c>
      <c r="I16" s="8" t="s">
        <v>89</v>
      </c>
      <c r="J16" s="7">
        <f t="shared" si="1"/>
        <v>3.2136986301369861</v>
      </c>
      <c r="K16" s="14" t="s">
        <v>256</v>
      </c>
      <c r="L16" s="5"/>
    </row>
    <row r="17" spans="2:12" ht="29" x14ac:dyDescent="0.35">
      <c r="B17" s="3"/>
      <c r="C17" s="76"/>
      <c r="D17" s="76"/>
      <c r="E17" s="76"/>
      <c r="F17" s="4"/>
      <c r="G17" s="16" t="s">
        <v>18</v>
      </c>
      <c r="H17" s="17">
        <f>SUM(H13:H16)</f>
        <v>9.9534246575342458</v>
      </c>
      <c r="I17" s="16" t="s">
        <v>19</v>
      </c>
      <c r="J17" s="17">
        <f>SUM(J13:J16)</f>
        <v>9.9534246575342458</v>
      </c>
      <c r="K17" s="72" t="str">
        <f>IF((H17&gt;=3)*AND(J17&gt;=1),"CALIFICA","NO CALIFICA")</f>
        <v>CALIFICA</v>
      </c>
      <c r="L17" s="72"/>
    </row>
    <row r="18" spans="2:12" ht="43.5" x14ac:dyDescent="0.35">
      <c r="B18" s="3"/>
      <c r="C18" s="76"/>
      <c r="D18" s="76"/>
      <c r="E18" s="76"/>
      <c r="F18" s="4"/>
      <c r="G18" s="25" t="s">
        <v>30</v>
      </c>
      <c r="H18" s="35">
        <v>3</v>
      </c>
      <c r="I18" s="25" t="s">
        <v>30</v>
      </c>
      <c r="J18" s="35">
        <v>1</v>
      </c>
    </row>
    <row r="19" spans="2:12" x14ac:dyDescent="0.35">
      <c r="F19" s="2"/>
      <c r="G19" s="2"/>
    </row>
    <row r="20" spans="2:12" x14ac:dyDescent="0.35">
      <c r="F20" s="2"/>
      <c r="G20" s="2"/>
    </row>
    <row r="21" spans="2:12" x14ac:dyDescent="0.35">
      <c r="B21" s="1" t="s">
        <v>21</v>
      </c>
      <c r="F21" s="2"/>
      <c r="G21" s="2"/>
    </row>
    <row r="22" spans="2:12" x14ac:dyDescent="0.35">
      <c r="B22" s="20" t="s">
        <v>23</v>
      </c>
      <c r="C22" s="82" t="s">
        <v>28</v>
      </c>
      <c r="D22" s="71"/>
      <c r="E22" s="71"/>
      <c r="F22" s="22" t="s">
        <v>77</v>
      </c>
      <c r="G22" s="22" t="s">
        <v>13</v>
      </c>
      <c r="H22" s="21" t="s">
        <v>26</v>
      </c>
    </row>
    <row r="23" spans="2:12" ht="117.5" customHeight="1" x14ac:dyDescent="0.35">
      <c r="B23" s="9" t="s">
        <v>60</v>
      </c>
      <c r="C23" s="75" t="s">
        <v>80</v>
      </c>
      <c r="D23" s="75"/>
      <c r="E23" s="75"/>
      <c r="F23" s="14" t="s">
        <v>258</v>
      </c>
      <c r="G23" s="14" t="s">
        <v>65</v>
      </c>
      <c r="H23" s="14" t="s">
        <v>89</v>
      </c>
      <c r="I23" s="47"/>
      <c r="J23" s="61"/>
    </row>
    <row r="24" spans="2:12" ht="38.25" customHeight="1" x14ac:dyDescent="0.35">
      <c r="B24" s="9" t="s">
        <v>53</v>
      </c>
      <c r="C24" s="75" t="s">
        <v>81</v>
      </c>
      <c r="D24" s="75"/>
      <c r="E24" s="75"/>
      <c r="F24" s="14" t="s">
        <v>78</v>
      </c>
      <c r="G24" s="14" t="s">
        <v>66</v>
      </c>
      <c r="H24" s="6" t="s">
        <v>89</v>
      </c>
    </row>
    <row r="25" spans="2:12" x14ac:dyDescent="0.35">
      <c r="F25" s="2"/>
      <c r="G25" s="2"/>
    </row>
    <row r="26" spans="2:12" x14ac:dyDescent="0.35">
      <c r="F26" s="2"/>
      <c r="G26" s="2"/>
    </row>
    <row r="27" spans="2:12" x14ac:dyDescent="0.35">
      <c r="F27" s="2"/>
      <c r="G27" s="2"/>
    </row>
    <row r="28" spans="2:12" x14ac:dyDescent="0.35">
      <c r="F28" s="2"/>
      <c r="G28" s="2"/>
    </row>
    <row r="29" spans="2:12" x14ac:dyDescent="0.35">
      <c r="F29" s="2"/>
      <c r="G29" s="2"/>
    </row>
    <row r="30" spans="2:12" x14ac:dyDescent="0.35">
      <c r="F30" s="2"/>
      <c r="G30" s="2"/>
    </row>
    <row r="31" spans="2:12" x14ac:dyDescent="0.35">
      <c r="F31" s="2"/>
      <c r="G31" s="2"/>
    </row>
    <row r="32" spans="2:12" x14ac:dyDescent="0.35">
      <c r="F32" s="2"/>
      <c r="G32" s="2"/>
    </row>
    <row r="33" spans="6:7" x14ac:dyDescent="0.35">
      <c r="F33" s="2"/>
      <c r="G33" s="2"/>
    </row>
    <row r="34" spans="6:7" x14ac:dyDescent="0.35">
      <c r="F34" s="2"/>
      <c r="G34" s="2"/>
    </row>
    <row r="35" spans="6:7" x14ac:dyDescent="0.35">
      <c r="F35" s="2"/>
      <c r="G35" s="2"/>
    </row>
  </sheetData>
  <mergeCells count="12">
    <mergeCell ref="B1:L2"/>
    <mergeCell ref="C5:K5"/>
    <mergeCell ref="F7:G7"/>
    <mergeCell ref="H7:K7"/>
    <mergeCell ref="F8:G8"/>
    <mergeCell ref="H8:K8"/>
    <mergeCell ref="C24:E24"/>
    <mergeCell ref="C17:E17"/>
    <mergeCell ref="K17:L17"/>
    <mergeCell ref="C18:E18"/>
    <mergeCell ref="C22:E22"/>
    <mergeCell ref="C23:E23"/>
  </mergeCells>
  <pageMargins left="0.70866141732283472" right="0.70866141732283472" top="0.74803149606299213" bottom="0.74803149606299213" header="0.31496062992125984" footer="0.31496062992125984"/>
  <pageSetup paperSize="8" scale="8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showGridLines="0" topLeftCell="A19" zoomScale="55" zoomScaleNormal="55" workbookViewId="0">
      <selection activeCell="H32" sqref="H32"/>
    </sheetView>
  </sheetViews>
  <sheetFormatPr baseColWidth="10" defaultRowHeight="14.5" x14ac:dyDescent="0.35"/>
  <cols>
    <col min="1" max="1" width="8.1796875" customWidth="1"/>
    <col min="2" max="2" width="30.81640625" customWidth="1"/>
    <col min="3" max="4" width="18.54296875" customWidth="1"/>
    <col min="5" max="5" width="22.81640625" customWidth="1"/>
    <col min="6" max="7" width="15.54296875" customWidth="1"/>
    <col min="8" max="8" width="15.7265625" customWidth="1"/>
    <col min="9" max="9" width="16.26953125" customWidth="1"/>
    <col min="10" max="10" width="13.1796875" customWidth="1"/>
    <col min="11" max="11" width="13.453125" customWidth="1"/>
    <col min="12" max="12" width="47.1796875" customWidth="1"/>
  </cols>
  <sheetData>
    <row r="1" spans="1:12" x14ac:dyDescent="0.35">
      <c r="B1" s="69" t="s">
        <v>16</v>
      </c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x14ac:dyDescent="0.35"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5" spans="1:12" x14ac:dyDescent="0.35">
      <c r="B5" s="12" t="s">
        <v>0</v>
      </c>
      <c r="C5" s="80" t="s">
        <v>33</v>
      </c>
      <c r="D5" s="78"/>
      <c r="E5" s="78"/>
      <c r="F5" s="78"/>
      <c r="G5" s="78"/>
      <c r="H5" s="78"/>
      <c r="I5" s="78"/>
      <c r="J5" s="78"/>
      <c r="K5" s="78"/>
    </row>
    <row r="7" spans="1:12" ht="26" x14ac:dyDescent="0.35">
      <c r="B7" s="18" t="s">
        <v>1</v>
      </c>
      <c r="C7" s="19" t="s">
        <v>3</v>
      </c>
      <c r="D7" s="19" t="s">
        <v>4</v>
      </c>
      <c r="E7" s="18" t="s">
        <v>2</v>
      </c>
      <c r="F7" s="71" t="s">
        <v>14</v>
      </c>
      <c r="G7" s="71"/>
      <c r="H7" s="72" t="s">
        <v>116</v>
      </c>
      <c r="I7" s="72"/>
      <c r="J7" s="72"/>
      <c r="K7" s="72"/>
    </row>
    <row r="8" spans="1:12" ht="20.5" customHeight="1" x14ac:dyDescent="0.35">
      <c r="B8" s="10" t="s">
        <v>98</v>
      </c>
      <c r="C8" s="6">
        <v>33844</v>
      </c>
      <c r="D8" s="6">
        <v>35426</v>
      </c>
      <c r="E8" s="11" t="s">
        <v>108</v>
      </c>
      <c r="F8" s="71" t="s">
        <v>15</v>
      </c>
      <c r="G8" s="71"/>
      <c r="H8" s="73" t="s">
        <v>117</v>
      </c>
      <c r="I8" s="73"/>
      <c r="J8" s="73"/>
      <c r="K8" s="73"/>
    </row>
    <row r="9" spans="1:12" ht="59.25" customHeight="1" x14ac:dyDescent="0.35">
      <c r="A9" s="24" t="s">
        <v>29</v>
      </c>
      <c r="B9" s="23"/>
      <c r="C9" s="27">
        <v>542</v>
      </c>
      <c r="D9" s="27">
        <v>544</v>
      </c>
      <c r="E9" s="31">
        <v>546</v>
      </c>
      <c r="F9" s="23"/>
      <c r="G9" s="23"/>
      <c r="H9" s="23"/>
      <c r="I9" s="23"/>
      <c r="J9" s="23"/>
      <c r="K9" s="23"/>
    </row>
    <row r="11" spans="1:12" x14ac:dyDescent="0.35">
      <c r="B11" s="1"/>
      <c r="E11" s="1" t="s">
        <v>5</v>
      </c>
    </row>
    <row r="12" spans="1:12" ht="43.5" x14ac:dyDescent="0.35">
      <c r="B12" s="45"/>
      <c r="C12" s="46"/>
      <c r="D12" s="46"/>
      <c r="E12" s="42" t="s">
        <v>6</v>
      </c>
      <c r="F12" s="42" t="s">
        <v>7</v>
      </c>
      <c r="G12" s="42" t="s">
        <v>8</v>
      </c>
      <c r="H12" s="44" t="s">
        <v>10</v>
      </c>
      <c r="I12" s="44" t="s">
        <v>9</v>
      </c>
      <c r="J12" s="44" t="s">
        <v>11</v>
      </c>
      <c r="K12" s="44" t="s">
        <v>13</v>
      </c>
      <c r="L12" s="44" t="s">
        <v>12</v>
      </c>
    </row>
    <row r="13" spans="1:12" ht="73.5" customHeight="1" x14ac:dyDescent="0.35">
      <c r="B13" s="47"/>
      <c r="C13" s="48"/>
      <c r="D13" s="48"/>
      <c r="E13" s="14" t="s">
        <v>230</v>
      </c>
      <c r="F13" s="6">
        <v>43285</v>
      </c>
      <c r="G13" s="6">
        <v>44380</v>
      </c>
      <c r="H13" s="7">
        <f t="shared" ref="H13:H19" si="0">IF(F13&gt;=$C$8,(G13-F13)/365,(G13-$C$8)/365)</f>
        <v>3</v>
      </c>
      <c r="I13" s="8" t="s">
        <v>89</v>
      </c>
      <c r="J13" s="7">
        <f>IF(I13="SI",H13,0)</f>
        <v>3</v>
      </c>
      <c r="K13" s="14" t="s">
        <v>118</v>
      </c>
      <c r="L13" s="15"/>
    </row>
    <row r="14" spans="1:12" ht="45" customHeight="1" x14ac:dyDescent="0.35">
      <c r="B14" s="47"/>
      <c r="C14" s="48"/>
      <c r="D14" s="48"/>
      <c r="E14" s="14" t="s">
        <v>230</v>
      </c>
      <c r="F14" s="6">
        <v>44385</v>
      </c>
      <c r="G14" s="6">
        <v>44749</v>
      </c>
      <c r="H14" s="7">
        <f t="shared" si="0"/>
        <v>0.99726027397260275</v>
      </c>
      <c r="I14" s="8" t="s">
        <v>89</v>
      </c>
      <c r="J14" s="7">
        <f t="shared" ref="J14:J19" si="1">IF(I14="SI",H14,0)</f>
        <v>0.99726027397260275</v>
      </c>
      <c r="K14" s="43" t="s">
        <v>118</v>
      </c>
      <c r="L14" s="15"/>
    </row>
    <row r="15" spans="1:12" ht="45.75" customHeight="1" x14ac:dyDescent="0.35">
      <c r="B15" s="47"/>
      <c r="C15" s="48"/>
      <c r="D15" s="48"/>
      <c r="E15" s="14" t="s">
        <v>230</v>
      </c>
      <c r="F15" s="6">
        <v>44768</v>
      </c>
      <c r="G15" s="6">
        <v>45132</v>
      </c>
      <c r="H15" s="7">
        <f t="shared" si="0"/>
        <v>0.99726027397260275</v>
      </c>
      <c r="I15" s="8" t="s">
        <v>89</v>
      </c>
      <c r="J15" s="7">
        <f t="shared" si="1"/>
        <v>0.99726027397260275</v>
      </c>
      <c r="K15" s="43" t="s">
        <v>118</v>
      </c>
      <c r="L15" s="15"/>
    </row>
    <row r="16" spans="1:12" ht="48.75" customHeight="1" x14ac:dyDescent="0.35">
      <c r="B16" s="47"/>
      <c r="C16" s="48"/>
      <c r="D16" s="48"/>
      <c r="E16" s="14" t="s">
        <v>230</v>
      </c>
      <c r="F16" s="6">
        <v>42661</v>
      </c>
      <c r="G16" s="6">
        <v>43148</v>
      </c>
      <c r="H16" s="7">
        <f t="shared" si="0"/>
        <v>1.3342465753424657</v>
      </c>
      <c r="I16" s="8" t="s">
        <v>89</v>
      </c>
      <c r="J16" s="7">
        <f t="shared" si="1"/>
        <v>1.3342465753424657</v>
      </c>
      <c r="K16" s="43" t="s">
        <v>119</v>
      </c>
      <c r="L16" s="15"/>
    </row>
    <row r="17" spans="2:12" ht="64.5" customHeight="1" x14ac:dyDescent="0.35">
      <c r="B17" s="49"/>
      <c r="C17" s="48"/>
      <c r="D17" s="48"/>
      <c r="E17" s="8" t="s">
        <v>114</v>
      </c>
      <c r="F17" s="6">
        <v>40392</v>
      </c>
      <c r="G17" s="6">
        <v>42155</v>
      </c>
      <c r="H17" s="7">
        <f t="shared" si="0"/>
        <v>4.8301369863013699</v>
      </c>
      <c r="I17" s="8" t="s">
        <v>89</v>
      </c>
      <c r="J17" s="7">
        <f t="shared" si="1"/>
        <v>4.8301369863013699</v>
      </c>
      <c r="K17" s="43" t="s">
        <v>120</v>
      </c>
      <c r="L17" s="15"/>
    </row>
    <row r="18" spans="2:12" ht="51.75" customHeight="1" x14ac:dyDescent="0.35">
      <c r="B18" s="49"/>
      <c r="C18" s="48"/>
      <c r="D18" s="48"/>
      <c r="E18" s="8" t="s">
        <v>115</v>
      </c>
      <c r="F18" s="6">
        <v>39748</v>
      </c>
      <c r="G18" s="6">
        <v>40117</v>
      </c>
      <c r="H18" s="7">
        <f t="shared" si="0"/>
        <v>1.010958904109589</v>
      </c>
      <c r="I18" s="8" t="s">
        <v>89</v>
      </c>
      <c r="J18" s="7">
        <f t="shared" si="1"/>
        <v>1.010958904109589</v>
      </c>
      <c r="K18" s="43" t="s">
        <v>121</v>
      </c>
      <c r="L18" s="15"/>
    </row>
    <row r="19" spans="2:12" ht="67.5" customHeight="1" x14ac:dyDescent="0.35">
      <c r="B19" s="49"/>
      <c r="C19" s="48"/>
      <c r="D19" s="48"/>
      <c r="E19" s="38" t="s">
        <v>231</v>
      </c>
      <c r="F19" s="6">
        <v>34578</v>
      </c>
      <c r="G19" s="6">
        <v>39599</v>
      </c>
      <c r="H19" s="7">
        <f t="shared" si="0"/>
        <v>13.756164383561643</v>
      </c>
      <c r="I19" s="8" t="s">
        <v>89</v>
      </c>
      <c r="J19" s="7">
        <f t="shared" si="1"/>
        <v>13.756164383561643</v>
      </c>
      <c r="K19" s="43" t="s">
        <v>122</v>
      </c>
      <c r="L19" s="15"/>
    </row>
    <row r="20" spans="2:12" ht="29" x14ac:dyDescent="0.35">
      <c r="B20" s="3"/>
      <c r="C20" s="76"/>
      <c r="D20" s="76"/>
      <c r="E20" s="76"/>
      <c r="F20" s="4"/>
      <c r="G20" s="16" t="s">
        <v>18</v>
      </c>
      <c r="H20" s="17">
        <f>SUM(H13:H19)</f>
        <v>25.926027397260274</v>
      </c>
      <c r="J20" s="17">
        <f>SUM(J13:J19)</f>
        <v>25.926027397260274</v>
      </c>
      <c r="K20" s="72" t="str">
        <f>IF((H20&gt;=10)*AND(J20&gt;=10),"CALIFICA","NO CALIFICA")</f>
        <v>CALIFICA</v>
      </c>
      <c r="L20" s="72"/>
    </row>
    <row r="21" spans="2:12" ht="43.5" x14ac:dyDescent="0.35">
      <c r="B21" s="3"/>
      <c r="C21" s="76"/>
      <c r="D21" s="76"/>
      <c r="E21" s="76"/>
      <c r="F21" s="4"/>
      <c r="G21" s="25" t="s">
        <v>30</v>
      </c>
      <c r="H21" s="26">
        <v>10</v>
      </c>
    </row>
    <row r="22" spans="2:12" ht="33" customHeight="1" x14ac:dyDescent="0.35">
      <c r="B22" s="33"/>
      <c r="C22" s="76"/>
      <c r="D22" s="76"/>
      <c r="E22" s="76"/>
      <c r="F22" s="76"/>
      <c r="G22" s="76"/>
      <c r="H22" s="32"/>
    </row>
    <row r="23" spans="2:12" x14ac:dyDescent="0.35">
      <c r="F23" s="2"/>
      <c r="G23" s="2"/>
    </row>
    <row r="24" spans="2:12" x14ac:dyDescent="0.35">
      <c r="B24" s="1" t="s">
        <v>21</v>
      </c>
      <c r="F24" s="2"/>
      <c r="G24" s="2"/>
    </row>
    <row r="25" spans="2:12" ht="29" x14ac:dyDescent="0.35">
      <c r="B25" s="20" t="s">
        <v>23</v>
      </c>
      <c r="C25" s="71" t="s">
        <v>24</v>
      </c>
      <c r="D25" s="71"/>
      <c r="E25" s="71"/>
      <c r="F25" s="22" t="s">
        <v>25</v>
      </c>
      <c r="G25" s="21" t="s">
        <v>13</v>
      </c>
      <c r="H25" s="21" t="s">
        <v>26</v>
      </c>
    </row>
    <row r="26" spans="2:12" ht="31.5" customHeight="1" x14ac:dyDescent="0.35">
      <c r="B26" s="38" t="s">
        <v>75</v>
      </c>
      <c r="C26" s="75" t="s">
        <v>109</v>
      </c>
      <c r="D26" s="75"/>
      <c r="E26" s="75"/>
      <c r="F26" s="30">
        <v>60</v>
      </c>
      <c r="G26" s="30">
        <v>548</v>
      </c>
      <c r="H26" s="8" t="s">
        <v>89</v>
      </c>
    </row>
    <row r="27" spans="2:12" ht="51.75" customHeight="1" x14ac:dyDescent="0.35">
      <c r="B27" s="8" t="s">
        <v>245</v>
      </c>
      <c r="C27" s="75" t="s">
        <v>110</v>
      </c>
      <c r="D27" s="75"/>
      <c r="E27" s="75"/>
      <c r="F27" s="30">
        <v>384</v>
      </c>
      <c r="G27" s="30">
        <v>550</v>
      </c>
      <c r="H27" s="8" t="s">
        <v>89</v>
      </c>
    </row>
    <row r="28" spans="2:12" ht="30.75" customHeight="1" x14ac:dyDescent="0.35">
      <c r="B28" s="8" t="s">
        <v>75</v>
      </c>
      <c r="C28" s="75" t="s">
        <v>113</v>
      </c>
      <c r="D28" s="75"/>
      <c r="E28" s="75"/>
      <c r="F28" s="30">
        <v>36</v>
      </c>
      <c r="G28" s="30">
        <v>552</v>
      </c>
      <c r="H28" s="8" t="s">
        <v>89</v>
      </c>
    </row>
    <row r="29" spans="2:12" ht="28.5" customHeight="1" x14ac:dyDescent="0.35">
      <c r="B29" s="8" t="s">
        <v>75</v>
      </c>
      <c r="C29" s="75" t="s">
        <v>112</v>
      </c>
      <c r="D29" s="75"/>
      <c r="E29" s="75"/>
      <c r="F29" s="30">
        <v>36</v>
      </c>
      <c r="G29" s="30">
        <v>553</v>
      </c>
      <c r="H29" s="8" t="s">
        <v>89</v>
      </c>
    </row>
    <row r="30" spans="2:12" ht="45.75" customHeight="1" x14ac:dyDescent="0.35">
      <c r="B30" s="64" t="s">
        <v>74</v>
      </c>
      <c r="C30" s="81" t="s">
        <v>111</v>
      </c>
      <c r="D30" s="81"/>
      <c r="E30" s="81"/>
      <c r="F30" s="65">
        <v>40</v>
      </c>
      <c r="G30" s="30">
        <v>554</v>
      </c>
      <c r="H30" s="8" t="s">
        <v>89</v>
      </c>
    </row>
    <row r="31" spans="2:12" x14ac:dyDescent="0.35">
      <c r="B31" s="67"/>
      <c r="C31" s="63"/>
      <c r="D31" s="63"/>
      <c r="E31" s="63"/>
      <c r="F31" s="68"/>
      <c r="G31" s="2"/>
    </row>
    <row r="32" spans="2:12" x14ac:dyDescent="0.35">
      <c r="F32" s="2"/>
      <c r="G32" s="2"/>
    </row>
    <row r="33" spans="6:7" x14ac:dyDescent="0.35">
      <c r="F33" s="2"/>
      <c r="G33" s="2"/>
    </row>
    <row r="34" spans="6:7" x14ac:dyDescent="0.35">
      <c r="F34" s="2"/>
      <c r="G34" s="2"/>
    </row>
    <row r="35" spans="6:7" x14ac:dyDescent="0.35">
      <c r="F35" s="2"/>
      <c r="G35" s="2"/>
    </row>
    <row r="36" spans="6:7" x14ac:dyDescent="0.35">
      <c r="F36" s="2"/>
      <c r="G36" s="2"/>
    </row>
    <row r="37" spans="6:7" x14ac:dyDescent="0.35">
      <c r="F37" s="2"/>
      <c r="G37" s="2"/>
    </row>
    <row r="38" spans="6:7" x14ac:dyDescent="0.35">
      <c r="F38" s="2"/>
      <c r="G38" s="2"/>
    </row>
    <row r="39" spans="6:7" x14ac:dyDescent="0.35">
      <c r="F39" s="2"/>
      <c r="G39" s="2"/>
    </row>
    <row r="40" spans="6:7" x14ac:dyDescent="0.35">
      <c r="F40" s="2"/>
      <c r="G40" s="2"/>
    </row>
    <row r="41" spans="6:7" x14ac:dyDescent="0.35">
      <c r="F41" s="2"/>
      <c r="G41" s="2"/>
    </row>
    <row r="42" spans="6:7" x14ac:dyDescent="0.35">
      <c r="F42" s="2"/>
      <c r="G42" s="2"/>
    </row>
  </sheetData>
  <mergeCells count="16">
    <mergeCell ref="C30:E30"/>
    <mergeCell ref="C20:E20"/>
    <mergeCell ref="C25:E25"/>
    <mergeCell ref="C26:E26"/>
    <mergeCell ref="C27:E27"/>
    <mergeCell ref="C28:E28"/>
    <mergeCell ref="C29:E29"/>
    <mergeCell ref="C22:G22"/>
    <mergeCell ref="K20:L20"/>
    <mergeCell ref="C21:E21"/>
    <mergeCell ref="B1:L2"/>
    <mergeCell ref="C5:K5"/>
    <mergeCell ref="F7:G7"/>
    <mergeCell ref="H7:K7"/>
    <mergeCell ref="F8:G8"/>
    <mergeCell ref="H8:K8"/>
  </mergeCells>
  <conditionalFormatting sqref="H26:H30">
    <cfRule type="containsBlanks" dxfId="12" priority="1">
      <formula>LEN(TRIM(H26))=0</formula>
    </cfRule>
  </conditionalFormatting>
  <conditionalFormatting sqref="I13:I19">
    <cfRule type="containsBlanks" dxfId="11" priority="3">
      <formula>LEN(TRIM(I13))=0</formula>
    </cfRule>
  </conditionalFormatting>
  <pageMargins left="0.70866141732283472" right="0.70866141732283472" top="0.74803149606299213" bottom="0.74803149606299213" header="0.31496062992125984" footer="0.31496062992125984"/>
  <pageSetup paperSize="8" scale="8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showGridLines="0" topLeftCell="A31" zoomScale="55" zoomScaleNormal="55" workbookViewId="0">
      <selection activeCell="L46" sqref="L46"/>
    </sheetView>
  </sheetViews>
  <sheetFormatPr baseColWidth="10" defaultRowHeight="14.5" x14ac:dyDescent="0.35"/>
  <cols>
    <col min="1" max="1" width="8.1796875" customWidth="1"/>
    <col min="2" max="2" width="30.54296875" customWidth="1"/>
    <col min="3" max="5" width="18.54296875" customWidth="1"/>
    <col min="6" max="7" width="15.54296875" customWidth="1"/>
    <col min="8" max="8" width="15.7265625" customWidth="1"/>
    <col min="9" max="9" width="16.26953125" customWidth="1"/>
    <col min="10" max="10" width="13.1796875" customWidth="1"/>
    <col min="11" max="11" width="13.453125" customWidth="1"/>
    <col min="12" max="12" width="47.1796875" customWidth="1"/>
  </cols>
  <sheetData>
    <row r="1" spans="1:12" x14ac:dyDescent="0.35">
      <c r="B1" s="69" t="s">
        <v>16</v>
      </c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x14ac:dyDescent="0.35"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5" spans="1:12" x14ac:dyDescent="0.35">
      <c r="B5" s="12" t="s">
        <v>0</v>
      </c>
      <c r="C5" s="80" t="s">
        <v>34</v>
      </c>
      <c r="D5" s="78"/>
      <c r="E5" s="78"/>
      <c r="F5" s="78"/>
      <c r="G5" s="78"/>
      <c r="H5" s="78"/>
      <c r="I5" s="78"/>
      <c r="J5" s="78"/>
      <c r="K5" s="78"/>
    </row>
    <row r="7" spans="1:12" ht="26" x14ac:dyDescent="0.35">
      <c r="B7" s="18" t="s">
        <v>1</v>
      </c>
      <c r="C7" s="19" t="s">
        <v>3</v>
      </c>
      <c r="D7" s="19" t="s">
        <v>4</v>
      </c>
      <c r="E7" s="18" t="s">
        <v>2</v>
      </c>
      <c r="F7" s="71" t="s">
        <v>14</v>
      </c>
      <c r="G7" s="71"/>
      <c r="H7" s="72" t="s">
        <v>124</v>
      </c>
      <c r="I7" s="72"/>
      <c r="J7" s="72"/>
      <c r="K7" s="72"/>
    </row>
    <row r="8" spans="1:12" ht="20.5" customHeight="1" x14ac:dyDescent="0.35">
      <c r="B8" s="10" t="s">
        <v>98</v>
      </c>
      <c r="C8" s="6">
        <v>38065</v>
      </c>
      <c r="D8" s="6">
        <v>38859</v>
      </c>
      <c r="E8" s="11" t="s">
        <v>126</v>
      </c>
      <c r="F8" s="71" t="s">
        <v>15</v>
      </c>
      <c r="G8" s="71"/>
      <c r="H8" s="73" t="s">
        <v>125</v>
      </c>
      <c r="I8" s="73"/>
      <c r="J8" s="73"/>
      <c r="K8" s="73"/>
    </row>
    <row r="9" spans="1:12" ht="59.25" customHeight="1" x14ac:dyDescent="0.35">
      <c r="A9" s="24" t="s">
        <v>29</v>
      </c>
      <c r="B9" s="23"/>
      <c r="C9" s="27">
        <v>569</v>
      </c>
      <c r="D9" s="27">
        <v>571</v>
      </c>
      <c r="E9" s="31">
        <v>573</v>
      </c>
      <c r="F9" s="23"/>
      <c r="G9" s="23"/>
      <c r="H9" s="23"/>
      <c r="I9" s="23"/>
      <c r="J9" s="23"/>
      <c r="K9" s="23"/>
    </row>
    <row r="11" spans="1:12" x14ac:dyDescent="0.35">
      <c r="B11" s="1"/>
      <c r="E11" s="1" t="s">
        <v>5</v>
      </c>
    </row>
    <row r="12" spans="1:12" ht="43.5" x14ac:dyDescent="0.35">
      <c r="B12" s="45"/>
      <c r="C12" s="46"/>
      <c r="D12" s="46"/>
      <c r="E12" s="42" t="s">
        <v>6</v>
      </c>
      <c r="F12" s="42" t="s">
        <v>7</v>
      </c>
      <c r="G12" s="42" t="s">
        <v>8</v>
      </c>
      <c r="H12" s="44" t="s">
        <v>10</v>
      </c>
      <c r="I12" s="44" t="s">
        <v>9</v>
      </c>
      <c r="J12" s="44" t="s">
        <v>11</v>
      </c>
      <c r="K12" s="44" t="s">
        <v>13</v>
      </c>
      <c r="L12" s="44" t="s">
        <v>12</v>
      </c>
    </row>
    <row r="13" spans="1:12" ht="60.75" customHeight="1" x14ac:dyDescent="0.35">
      <c r="B13" s="55"/>
      <c r="C13" s="50"/>
      <c r="D13" s="48"/>
      <c r="E13" s="41" t="s">
        <v>230</v>
      </c>
      <c r="F13" s="6">
        <v>43678</v>
      </c>
      <c r="G13" s="6">
        <v>44380</v>
      </c>
      <c r="H13" s="7">
        <f t="shared" ref="H13:H25" si="0">IF(F13&gt;=$C$8,(G13-F13)/365,(G13-$C$8)/365)</f>
        <v>1.9232876712328768</v>
      </c>
      <c r="I13" s="8" t="s">
        <v>89</v>
      </c>
      <c r="J13" s="7">
        <f>IF(I13="SI",H13,0)</f>
        <v>1.9232876712328768</v>
      </c>
      <c r="K13" s="14" t="s">
        <v>132</v>
      </c>
      <c r="L13" s="15"/>
    </row>
    <row r="14" spans="1:12" ht="45" customHeight="1" x14ac:dyDescent="0.35">
      <c r="B14" s="55"/>
      <c r="C14" s="50"/>
      <c r="D14" s="48"/>
      <c r="E14" s="41" t="s">
        <v>230</v>
      </c>
      <c r="F14" s="6">
        <v>44385</v>
      </c>
      <c r="G14" s="6">
        <v>44749</v>
      </c>
      <c r="H14" s="7">
        <f t="shared" si="0"/>
        <v>0.99726027397260275</v>
      </c>
      <c r="I14" s="8" t="s">
        <v>89</v>
      </c>
      <c r="J14" s="7">
        <f t="shared" ref="J14:J25" si="1">IF(I14="SI",H14,0)</f>
        <v>0.99726027397260275</v>
      </c>
      <c r="K14" s="43" t="s">
        <v>132</v>
      </c>
      <c r="L14" s="15"/>
    </row>
    <row r="15" spans="1:12" ht="45.75" customHeight="1" x14ac:dyDescent="0.35">
      <c r="B15" s="55"/>
      <c r="C15" s="50"/>
      <c r="D15" s="48"/>
      <c r="E15" s="41" t="s">
        <v>230</v>
      </c>
      <c r="F15" s="6">
        <v>44767</v>
      </c>
      <c r="G15" s="6">
        <v>45131</v>
      </c>
      <c r="H15" s="7">
        <f t="shared" si="0"/>
        <v>0.99726027397260275</v>
      </c>
      <c r="I15" s="8" t="s">
        <v>89</v>
      </c>
      <c r="J15" s="7">
        <f t="shared" si="1"/>
        <v>0.99726027397260275</v>
      </c>
      <c r="K15" s="43" t="s">
        <v>132</v>
      </c>
      <c r="L15" s="15"/>
    </row>
    <row r="16" spans="1:12" ht="48.75" customHeight="1" x14ac:dyDescent="0.35">
      <c r="B16" s="55"/>
      <c r="C16" s="50"/>
      <c r="D16" s="48"/>
      <c r="E16" s="41" t="s">
        <v>230</v>
      </c>
      <c r="F16" s="6">
        <v>42661</v>
      </c>
      <c r="G16" s="6">
        <v>43148</v>
      </c>
      <c r="H16" s="7">
        <f t="shared" si="0"/>
        <v>1.3342465753424657</v>
      </c>
      <c r="I16" s="8" t="s">
        <v>89</v>
      </c>
      <c r="J16" s="7">
        <f t="shared" si="1"/>
        <v>1.3342465753424657</v>
      </c>
      <c r="K16" s="43" t="s">
        <v>133</v>
      </c>
      <c r="L16" s="15"/>
    </row>
    <row r="17" spans="2:12" ht="64.5" customHeight="1" x14ac:dyDescent="0.35">
      <c r="B17" s="55"/>
      <c r="C17" s="50"/>
      <c r="D17" s="48"/>
      <c r="E17" s="41" t="s">
        <v>230</v>
      </c>
      <c r="F17" s="6">
        <v>43291</v>
      </c>
      <c r="G17" s="6">
        <v>43655</v>
      </c>
      <c r="H17" s="7">
        <f t="shared" si="0"/>
        <v>0.99726027397260275</v>
      </c>
      <c r="I17" s="8" t="s">
        <v>89</v>
      </c>
      <c r="J17" s="7">
        <f t="shared" si="1"/>
        <v>0.99726027397260275</v>
      </c>
      <c r="K17" s="43" t="s">
        <v>133</v>
      </c>
      <c r="L17" s="15"/>
    </row>
    <row r="18" spans="2:12" ht="51.75" customHeight="1" x14ac:dyDescent="0.35">
      <c r="B18" s="56"/>
      <c r="C18" s="50"/>
      <c r="D18" s="48"/>
      <c r="E18" s="40" t="s">
        <v>52</v>
      </c>
      <c r="F18" s="6">
        <v>41919</v>
      </c>
      <c r="G18" s="6">
        <v>42657</v>
      </c>
      <c r="H18" s="7">
        <f t="shared" si="0"/>
        <v>2.021917808219178</v>
      </c>
      <c r="I18" s="8" t="s">
        <v>89</v>
      </c>
      <c r="J18" s="7">
        <f t="shared" si="1"/>
        <v>2.021917808219178</v>
      </c>
      <c r="K18" s="43" t="s">
        <v>134</v>
      </c>
      <c r="L18" s="15"/>
    </row>
    <row r="19" spans="2:12" ht="36" customHeight="1" x14ac:dyDescent="0.35">
      <c r="B19" s="56"/>
      <c r="C19" s="50"/>
      <c r="D19" s="48"/>
      <c r="E19" s="40" t="s">
        <v>52</v>
      </c>
      <c r="F19" s="6">
        <v>41487</v>
      </c>
      <c r="G19" s="6">
        <v>41918</v>
      </c>
      <c r="H19" s="7">
        <f t="shared" si="0"/>
        <v>1.1808219178082191</v>
      </c>
      <c r="I19" s="8" t="s">
        <v>89</v>
      </c>
      <c r="J19" s="7">
        <f t="shared" si="1"/>
        <v>1.1808219178082191</v>
      </c>
      <c r="K19" s="43" t="s">
        <v>135</v>
      </c>
      <c r="L19" s="15"/>
    </row>
    <row r="20" spans="2:12" ht="43.5" customHeight="1" x14ac:dyDescent="0.35">
      <c r="B20" s="56"/>
      <c r="C20" s="50"/>
      <c r="D20" s="48"/>
      <c r="E20" s="40" t="s">
        <v>52</v>
      </c>
      <c r="F20" s="6">
        <v>40301</v>
      </c>
      <c r="G20" s="6">
        <v>41486</v>
      </c>
      <c r="H20" s="7">
        <f t="shared" si="0"/>
        <v>3.2465753424657535</v>
      </c>
      <c r="I20" s="8" t="s">
        <v>89</v>
      </c>
      <c r="J20" s="7">
        <f t="shared" si="1"/>
        <v>3.2465753424657535</v>
      </c>
      <c r="K20" s="43" t="s">
        <v>136</v>
      </c>
      <c r="L20" s="9"/>
    </row>
    <row r="21" spans="2:12" ht="41.25" customHeight="1" x14ac:dyDescent="0.35">
      <c r="B21" s="56"/>
      <c r="C21" s="50"/>
      <c r="D21" s="48"/>
      <c r="E21" s="40" t="s">
        <v>52</v>
      </c>
      <c r="F21" s="6">
        <v>39272</v>
      </c>
      <c r="G21" s="6">
        <v>40298</v>
      </c>
      <c r="H21" s="7">
        <f t="shared" si="0"/>
        <v>2.8109589041095893</v>
      </c>
      <c r="I21" s="8" t="s">
        <v>89</v>
      </c>
      <c r="J21" s="7">
        <f t="shared" si="1"/>
        <v>2.8109589041095893</v>
      </c>
      <c r="K21" s="43" t="s">
        <v>137</v>
      </c>
      <c r="L21" s="9"/>
    </row>
    <row r="22" spans="2:12" ht="41.25" customHeight="1" x14ac:dyDescent="0.35">
      <c r="B22" s="56"/>
      <c r="C22" s="50"/>
      <c r="D22" s="48"/>
      <c r="E22" s="40" t="s">
        <v>52</v>
      </c>
      <c r="F22" s="6">
        <v>39127</v>
      </c>
      <c r="G22" s="6">
        <v>39269</v>
      </c>
      <c r="H22" s="7">
        <f t="shared" si="0"/>
        <v>0.38904109589041097</v>
      </c>
      <c r="I22" s="8" t="s">
        <v>89</v>
      </c>
      <c r="J22" s="7">
        <f t="shared" si="1"/>
        <v>0.38904109589041097</v>
      </c>
      <c r="K22" s="43">
        <v>590</v>
      </c>
      <c r="L22" s="9"/>
    </row>
    <row r="23" spans="2:12" ht="45" customHeight="1" x14ac:dyDescent="0.35">
      <c r="B23" s="56"/>
      <c r="C23" s="48"/>
      <c r="D23" s="48"/>
      <c r="E23" s="40" t="s">
        <v>52</v>
      </c>
      <c r="F23" s="6">
        <v>38799</v>
      </c>
      <c r="G23" s="6">
        <v>39105</v>
      </c>
      <c r="H23" s="7">
        <f t="shared" si="0"/>
        <v>0.83835616438356164</v>
      </c>
      <c r="I23" s="8" t="s">
        <v>89</v>
      </c>
      <c r="J23" s="7">
        <f t="shared" si="1"/>
        <v>0.83835616438356164</v>
      </c>
      <c r="K23" s="43" t="s">
        <v>138</v>
      </c>
      <c r="L23" s="9"/>
    </row>
    <row r="24" spans="2:12" ht="42" customHeight="1" x14ac:dyDescent="0.35">
      <c r="B24" s="56"/>
      <c r="C24" s="48"/>
      <c r="D24" s="48"/>
      <c r="E24" s="40" t="s">
        <v>229</v>
      </c>
      <c r="F24" s="6">
        <v>38169</v>
      </c>
      <c r="G24" s="6">
        <v>38533</v>
      </c>
      <c r="H24" s="7">
        <f t="shared" si="0"/>
        <v>0.99726027397260275</v>
      </c>
      <c r="I24" s="8" t="s">
        <v>89</v>
      </c>
      <c r="J24" s="7">
        <f t="shared" si="1"/>
        <v>0.99726027397260275</v>
      </c>
      <c r="K24" s="43" t="s">
        <v>139</v>
      </c>
      <c r="L24" s="9"/>
    </row>
    <row r="25" spans="2:12" ht="41.25" customHeight="1" x14ac:dyDescent="0.35">
      <c r="B25" s="56"/>
      <c r="C25" s="48"/>
      <c r="D25" s="48"/>
      <c r="E25" s="40" t="s">
        <v>233</v>
      </c>
      <c r="F25" s="6">
        <v>38065</v>
      </c>
      <c r="G25" s="6">
        <v>38115</v>
      </c>
      <c r="H25" s="7">
        <f t="shared" si="0"/>
        <v>0.13698630136986301</v>
      </c>
      <c r="I25" s="8" t="s">
        <v>89</v>
      </c>
      <c r="J25" s="7">
        <f t="shared" si="1"/>
        <v>0.13698630136986301</v>
      </c>
      <c r="K25" s="43" t="s">
        <v>140</v>
      </c>
      <c r="L25" s="9"/>
    </row>
    <row r="26" spans="2:12" ht="29" x14ac:dyDescent="0.35">
      <c r="B26" s="3"/>
      <c r="C26" s="76"/>
      <c r="D26" s="76"/>
      <c r="E26" s="76"/>
      <c r="F26" s="4"/>
      <c r="G26" s="16" t="s">
        <v>18</v>
      </c>
      <c r="H26" s="17">
        <f>SUM(H13:H25)</f>
        <v>17.871232876712327</v>
      </c>
      <c r="J26" s="17">
        <f>SUM(J13:J21)</f>
        <v>15.509589041095889</v>
      </c>
      <c r="K26" s="72" t="str">
        <f>IF((H26&gt;=10)*AND(J26&gt;=10),"CALIFICA","NO CALIFICA")</f>
        <v>CALIFICA</v>
      </c>
      <c r="L26" s="72"/>
    </row>
    <row r="27" spans="2:12" ht="43.5" x14ac:dyDescent="0.35">
      <c r="B27" s="3"/>
      <c r="C27" s="76"/>
      <c r="D27" s="76"/>
      <c r="E27" s="76"/>
      <c r="F27" s="4"/>
      <c r="G27" s="25" t="s">
        <v>30</v>
      </c>
      <c r="H27" s="26">
        <v>10</v>
      </c>
    </row>
    <row r="28" spans="2:12" ht="33" customHeight="1" x14ac:dyDescent="0.35">
      <c r="B28" s="33"/>
      <c r="C28" s="76"/>
      <c r="D28" s="76"/>
      <c r="E28" s="76"/>
      <c r="F28" s="76"/>
      <c r="G28" s="76"/>
      <c r="H28" s="32"/>
    </row>
    <row r="29" spans="2:12" x14ac:dyDescent="0.35">
      <c r="F29" s="2"/>
      <c r="G29" s="2"/>
    </row>
    <row r="30" spans="2:12" x14ac:dyDescent="0.35">
      <c r="B30" s="1" t="s">
        <v>21</v>
      </c>
      <c r="F30" s="2"/>
      <c r="G30" s="2"/>
    </row>
    <row r="31" spans="2:12" ht="29" x14ac:dyDescent="0.35">
      <c r="B31" s="20" t="s">
        <v>23</v>
      </c>
      <c r="C31" s="71" t="s">
        <v>24</v>
      </c>
      <c r="D31" s="71"/>
      <c r="E31" s="71"/>
      <c r="F31" s="22" t="s">
        <v>25</v>
      </c>
      <c r="G31" s="21" t="s">
        <v>13</v>
      </c>
      <c r="H31" s="21" t="s">
        <v>26</v>
      </c>
    </row>
    <row r="32" spans="2:12" ht="31.5" customHeight="1" x14ac:dyDescent="0.35">
      <c r="B32" s="9" t="s">
        <v>232</v>
      </c>
      <c r="C32" s="75" t="s">
        <v>130</v>
      </c>
      <c r="D32" s="75"/>
      <c r="E32" s="75"/>
      <c r="F32" s="30">
        <v>40</v>
      </c>
      <c r="G32" s="30">
        <v>575</v>
      </c>
      <c r="H32" s="30" t="s">
        <v>89</v>
      </c>
    </row>
    <row r="33" spans="2:8" ht="34.5" customHeight="1" x14ac:dyDescent="0.35">
      <c r="B33" s="5" t="s">
        <v>74</v>
      </c>
      <c r="C33" s="75" t="s">
        <v>129</v>
      </c>
      <c r="D33" s="75"/>
      <c r="E33" s="75"/>
      <c r="F33" s="30">
        <v>210</v>
      </c>
      <c r="G33" s="30">
        <v>577</v>
      </c>
      <c r="H33" s="30" t="s">
        <v>89</v>
      </c>
    </row>
    <row r="34" spans="2:8" ht="30.75" customHeight="1" x14ac:dyDescent="0.35">
      <c r="B34" s="5" t="s">
        <v>75</v>
      </c>
      <c r="C34" s="75" t="s">
        <v>123</v>
      </c>
      <c r="D34" s="75"/>
      <c r="E34" s="75"/>
      <c r="F34" s="30">
        <v>36</v>
      </c>
      <c r="G34" s="30">
        <v>579</v>
      </c>
      <c r="H34" s="30" t="s">
        <v>89</v>
      </c>
    </row>
    <row r="35" spans="2:8" ht="28.5" customHeight="1" x14ac:dyDescent="0.35">
      <c r="B35" s="5" t="s">
        <v>75</v>
      </c>
      <c r="C35" s="75" t="s">
        <v>128</v>
      </c>
      <c r="D35" s="75"/>
      <c r="E35" s="75"/>
      <c r="F35" s="30">
        <v>36</v>
      </c>
      <c r="G35" s="30">
        <v>580</v>
      </c>
      <c r="H35" s="30" t="s">
        <v>89</v>
      </c>
    </row>
    <row r="36" spans="2:8" ht="28.5" customHeight="1" x14ac:dyDescent="0.35">
      <c r="B36" s="5" t="s">
        <v>75</v>
      </c>
      <c r="C36" s="75" t="s">
        <v>112</v>
      </c>
      <c r="D36" s="75"/>
      <c r="E36" s="75"/>
      <c r="F36" s="30">
        <v>36</v>
      </c>
      <c r="G36" s="30">
        <v>581</v>
      </c>
      <c r="H36" s="30" t="s">
        <v>89</v>
      </c>
    </row>
    <row r="37" spans="2:8" ht="45.75" customHeight="1" x14ac:dyDescent="0.35">
      <c r="B37" s="40" t="s">
        <v>74</v>
      </c>
      <c r="C37" s="75" t="s">
        <v>127</v>
      </c>
      <c r="D37" s="75"/>
      <c r="E37" s="75"/>
      <c r="F37" s="30">
        <v>40</v>
      </c>
      <c r="G37" s="30">
        <v>582</v>
      </c>
      <c r="H37" s="30" t="s">
        <v>89</v>
      </c>
    </row>
    <row r="38" spans="2:8" x14ac:dyDescent="0.35">
      <c r="B38" s="54"/>
      <c r="C38" s="61"/>
      <c r="D38" s="61"/>
      <c r="E38" s="61"/>
      <c r="F38" s="66"/>
      <c r="G38" s="2"/>
    </row>
    <row r="39" spans="2:8" x14ac:dyDescent="0.35">
      <c r="F39" s="2"/>
      <c r="G39" s="2"/>
    </row>
    <row r="40" spans="2:8" x14ac:dyDescent="0.35">
      <c r="F40" s="2"/>
      <c r="G40" s="2"/>
    </row>
    <row r="41" spans="2:8" x14ac:dyDescent="0.35">
      <c r="F41" s="2"/>
      <c r="G41" s="2"/>
    </row>
    <row r="42" spans="2:8" x14ac:dyDescent="0.35">
      <c r="F42" s="2"/>
      <c r="G42" s="2"/>
    </row>
    <row r="43" spans="2:8" x14ac:dyDescent="0.35">
      <c r="F43" s="2"/>
      <c r="G43" s="2"/>
    </row>
    <row r="44" spans="2:8" x14ac:dyDescent="0.35">
      <c r="F44" s="2"/>
      <c r="G44" s="2"/>
    </row>
    <row r="45" spans="2:8" x14ac:dyDescent="0.35">
      <c r="F45" s="2"/>
      <c r="G45" s="2"/>
    </row>
    <row r="46" spans="2:8" x14ac:dyDescent="0.35">
      <c r="F46" s="2"/>
      <c r="G46" s="2"/>
    </row>
    <row r="47" spans="2:8" x14ac:dyDescent="0.35">
      <c r="F47" s="2"/>
      <c r="G47" s="2"/>
    </row>
    <row r="48" spans="2:8" x14ac:dyDescent="0.35">
      <c r="F48" s="2"/>
      <c r="G48" s="2"/>
    </row>
    <row r="49" spans="6:7" x14ac:dyDescent="0.35">
      <c r="F49" s="2"/>
      <c r="G49" s="2"/>
    </row>
  </sheetData>
  <mergeCells count="17">
    <mergeCell ref="B1:L2"/>
    <mergeCell ref="C5:K5"/>
    <mergeCell ref="F7:G7"/>
    <mergeCell ref="H7:K7"/>
    <mergeCell ref="F8:G8"/>
    <mergeCell ref="H8:K8"/>
    <mergeCell ref="K26:L26"/>
    <mergeCell ref="C27:E27"/>
    <mergeCell ref="C26:E26"/>
    <mergeCell ref="C37:E37"/>
    <mergeCell ref="C28:G28"/>
    <mergeCell ref="C31:E31"/>
    <mergeCell ref="C32:E32"/>
    <mergeCell ref="C33:E33"/>
    <mergeCell ref="C34:E34"/>
    <mergeCell ref="C35:E35"/>
    <mergeCell ref="C36:E36"/>
  </mergeCells>
  <conditionalFormatting sqref="I13:I25">
    <cfRule type="containsBlanks" dxfId="10" priority="1">
      <formula>LEN(TRIM(I13))=0</formula>
    </cfRule>
  </conditionalFormatting>
  <pageMargins left="0.70866141732283472" right="0.70866141732283472" top="0.74803149606299213" bottom="0.74803149606299213" header="0.31496062992125984" footer="0.31496062992125984"/>
  <pageSetup paperSize="8" scale="8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showGridLines="0" topLeftCell="A19" zoomScale="55" zoomScaleNormal="55" workbookViewId="0">
      <selection activeCell="F17" sqref="F17"/>
    </sheetView>
  </sheetViews>
  <sheetFormatPr baseColWidth="10" defaultRowHeight="14.5" x14ac:dyDescent="0.35"/>
  <cols>
    <col min="2" max="2" width="30.54296875" customWidth="1"/>
    <col min="3" max="5" width="18.54296875" customWidth="1"/>
    <col min="6" max="7" width="15.54296875" customWidth="1"/>
    <col min="8" max="8" width="15.7265625" customWidth="1"/>
    <col min="9" max="9" width="16.26953125" customWidth="1"/>
    <col min="10" max="10" width="13.1796875" customWidth="1"/>
    <col min="11" max="11" width="13.453125" customWidth="1"/>
    <col min="12" max="12" width="47.1796875" customWidth="1"/>
  </cols>
  <sheetData>
    <row r="1" spans="1:12" x14ac:dyDescent="0.35">
      <c r="B1" s="69" t="s">
        <v>16</v>
      </c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x14ac:dyDescent="0.35"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5" spans="1:12" x14ac:dyDescent="0.35">
      <c r="B5" s="12" t="s">
        <v>0</v>
      </c>
      <c r="C5" s="80" t="s">
        <v>35</v>
      </c>
      <c r="D5" s="78"/>
      <c r="E5" s="78"/>
      <c r="F5" s="78"/>
      <c r="G5" s="78"/>
      <c r="H5" s="78"/>
      <c r="I5" s="78"/>
      <c r="J5" s="78"/>
      <c r="K5" s="78"/>
    </row>
    <row r="7" spans="1:12" ht="26" x14ac:dyDescent="0.35">
      <c r="B7" s="18" t="s">
        <v>1</v>
      </c>
      <c r="C7" s="19" t="s">
        <v>3</v>
      </c>
      <c r="D7" s="19" t="s">
        <v>4</v>
      </c>
      <c r="E7" s="18" t="s">
        <v>2</v>
      </c>
      <c r="F7" s="71" t="s">
        <v>14</v>
      </c>
      <c r="G7" s="71"/>
      <c r="H7" s="72" t="s">
        <v>142</v>
      </c>
      <c r="I7" s="72"/>
      <c r="J7" s="72"/>
      <c r="K7" s="72"/>
    </row>
    <row r="8" spans="1:12" ht="20.5" customHeight="1" x14ac:dyDescent="0.35">
      <c r="B8" s="10" t="s">
        <v>98</v>
      </c>
      <c r="C8" s="6">
        <v>40758</v>
      </c>
      <c r="D8" s="6">
        <v>41772</v>
      </c>
      <c r="E8" s="11" t="s">
        <v>141</v>
      </c>
      <c r="F8" s="71" t="s">
        <v>15</v>
      </c>
      <c r="G8" s="71"/>
      <c r="H8" s="73" t="s">
        <v>143</v>
      </c>
      <c r="I8" s="73"/>
      <c r="J8" s="73"/>
      <c r="K8" s="73"/>
    </row>
    <row r="9" spans="1:12" ht="60" customHeight="1" x14ac:dyDescent="0.35">
      <c r="A9" s="24" t="s">
        <v>29</v>
      </c>
      <c r="B9" s="23"/>
      <c r="C9" s="27">
        <v>600</v>
      </c>
      <c r="D9" s="27">
        <v>602</v>
      </c>
      <c r="E9" s="27">
        <v>604</v>
      </c>
      <c r="F9" s="23"/>
      <c r="G9" s="23"/>
      <c r="H9" s="23"/>
      <c r="I9" s="23"/>
      <c r="J9" s="23"/>
      <c r="K9" s="23"/>
    </row>
    <row r="11" spans="1:12" x14ac:dyDescent="0.35">
      <c r="B11" s="1"/>
      <c r="E11" s="1" t="s">
        <v>5</v>
      </c>
    </row>
    <row r="12" spans="1:12" ht="43.5" x14ac:dyDescent="0.35">
      <c r="B12" s="45"/>
      <c r="C12" s="46"/>
      <c r="D12" s="46"/>
      <c r="E12" s="42" t="s">
        <v>6</v>
      </c>
      <c r="F12" s="42" t="s">
        <v>7</v>
      </c>
      <c r="G12" s="42" t="s">
        <v>8</v>
      </c>
      <c r="H12" s="44" t="s">
        <v>10</v>
      </c>
      <c r="I12" s="44" t="s">
        <v>9</v>
      </c>
      <c r="J12" s="44" t="s">
        <v>11</v>
      </c>
      <c r="K12" s="44" t="s">
        <v>13</v>
      </c>
      <c r="L12" s="44" t="s">
        <v>12</v>
      </c>
    </row>
    <row r="13" spans="1:12" ht="47.25" customHeight="1" x14ac:dyDescent="0.35">
      <c r="B13" s="56"/>
      <c r="C13" s="50"/>
      <c r="D13" s="48"/>
      <c r="E13" s="40" t="s">
        <v>230</v>
      </c>
      <c r="F13" s="6">
        <v>43565</v>
      </c>
      <c r="G13" s="6">
        <v>44380</v>
      </c>
      <c r="H13" s="7">
        <f t="shared" ref="H13:H17" si="0">IF(F13&gt;=$C$8,(G13-F13)/365,(G13-$C$8)/365)</f>
        <v>2.2328767123287672</v>
      </c>
      <c r="I13" s="8" t="s">
        <v>89</v>
      </c>
      <c r="J13" s="7">
        <f>IF(I13="SI",H13,0)</f>
        <v>2.2328767123287672</v>
      </c>
      <c r="K13" s="14" t="s">
        <v>147</v>
      </c>
      <c r="L13" s="15"/>
    </row>
    <row r="14" spans="1:12" ht="57" customHeight="1" x14ac:dyDescent="0.35">
      <c r="B14" s="56"/>
      <c r="C14" s="50"/>
      <c r="D14" s="48"/>
      <c r="E14" s="40" t="s">
        <v>230</v>
      </c>
      <c r="F14" s="6">
        <v>44385</v>
      </c>
      <c r="G14" s="6">
        <v>44749</v>
      </c>
      <c r="H14" s="7">
        <f t="shared" si="0"/>
        <v>0.99726027397260275</v>
      </c>
      <c r="I14" s="8" t="s">
        <v>89</v>
      </c>
      <c r="J14" s="7">
        <f t="shared" ref="J14:J17" si="1">IF(I14="SI",H14,0)</f>
        <v>0.99726027397260275</v>
      </c>
      <c r="K14" s="43" t="s">
        <v>147</v>
      </c>
      <c r="L14" s="15"/>
    </row>
    <row r="15" spans="1:12" ht="73.5" customHeight="1" x14ac:dyDescent="0.35">
      <c r="B15" s="56"/>
      <c r="C15" s="50"/>
      <c r="D15" s="48"/>
      <c r="E15" s="40" t="s">
        <v>230</v>
      </c>
      <c r="F15" s="6">
        <v>44767</v>
      </c>
      <c r="G15" s="6">
        <v>45131</v>
      </c>
      <c r="H15" s="7">
        <f t="shared" si="0"/>
        <v>0.99726027397260275</v>
      </c>
      <c r="I15" s="8" t="s">
        <v>89</v>
      </c>
      <c r="J15" s="7">
        <f t="shared" si="1"/>
        <v>0.99726027397260275</v>
      </c>
      <c r="K15" s="43" t="s">
        <v>147</v>
      </c>
      <c r="L15" s="15"/>
    </row>
    <row r="16" spans="1:12" ht="81.75" customHeight="1" x14ac:dyDescent="0.35">
      <c r="B16" s="56"/>
      <c r="C16" s="48"/>
      <c r="D16" s="48"/>
      <c r="E16" s="40" t="s">
        <v>146</v>
      </c>
      <c r="F16" s="6">
        <v>42217</v>
      </c>
      <c r="G16" s="6">
        <v>43524</v>
      </c>
      <c r="H16" s="7">
        <f t="shared" si="0"/>
        <v>3.580821917808219</v>
      </c>
      <c r="I16" s="8" t="s">
        <v>89</v>
      </c>
      <c r="J16" s="7">
        <f t="shared" si="1"/>
        <v>3.580821917808219</v>
      </c>
      <c r="K16" s="43" t="s">
        <v>148</v>
      </c>
      <c r="L16" s="15"/>
    </row>
    <row r="17" spans="2:12" ht="44.25" customHeight="1" x14ac:dyDescent="0.35">
      <c r="B17" s="56"/>
      <c r="C17" s="48"/>
      <c r="D17" s="48"/>
      <c r="E17" s="40" t="s">
        <v>251</v>
      </c>
      <c r="F17" s="6">
        <v>40758</v>
      </c>
      <c r="G17" s="6">
        <v>42109</v>
      </c>
      <c r="H17" s="7">
        <f t="shared" si="0"/>
        <v>3.7013698630136984</v>
      </c>
      <c r="I17" s="8" t="s">
        <v>89</v>
      </c>
      <c r="J17" s="7">
        <f t="shared" si="1"/>
        <v>3.7013698630136984</v>
      </c>
      <c r="K17" s="43" t="s">
        <v>149</v>
      </c>
      <c r="L17" s="13"/>
    </row>
    <row r="18" spans="2:12" ht="29" x14ac:dyDescent="0.35">
      <c r="B18" s="3"/>
      <c r="C18" s="76"/>
      <c r="D18" s="76"/>
      <c r="E18" s="76"/>
      <c r="F18" s="4"/>
      <c r="G18" s="16" t="s">
        <v>18</v>
      </c>
      <c r="H18" s="17">
        <f>SUM(H13:H17)</f>
        <v>11.509589041095889</v>
      </c>
      <c r="J18" s="17">
        <f>SUM(J13:J17)</f>
        <v>11.509589041095889</v>
      </c>
      <c r="K18" s="72" t="str">
        <f>IF((H18&gt;=10)*AND(J18&gt;=10),"CALIFICA","NO CALIFICA")</f>
        <v>CALIFICA</v>
      </c>
      <c r="L18" s="72"/>
    </row>
    <row r="19" spans="2:12" ht="43.5" x14ac:dyDescent="0.35">
      <c r="B19" s="3"/>
      <c r="C19" s="76"/>
      <c r="D19" s="76"/>
      <c r="E19" s="76"/>
      <c r="F19" s="4"/>
      <c r="G19" s="25" t="s">
        <v>30</v>
      </c>
      <c r="H19" s="35">
        <v>10</v>
      </c>
    </row>
    <row r="20" spans="2:12" x14ac:dyDescent="0.35">
      <c r="F20" s="2"/>
      <c r="G20" s="2"/>
    </row>
    <row r="21" spans="2:12" x14ac:dyDescent="0.35">
      <c r="B21" s="1" t="s">
        <v>21</v>
      </c>
      <c r="F21" s="2"/>
      <c r="G21" s="2"/>
    </row>
    <row r="22" spans="2:12" ht="29" x14ac:dyDescent="0.35">
      <c r="B22" s="20" t="s">
        <v>23</v>
      </c>
      <c r="C22" s="82" t="s">
        <v>27</v>
      </c>
      <c r="D22" s="71"/>
      <c r="E22" s="71"/>
      <c r="F22" s="22" t="s">
        <v>25</v>
      </c>
      <c r="G22" s="21" t="s">
        <v>13</v>
      </c>
      <c r="H22" s="21" t="s">
        <v>26</v>
      </c>
    </row>
    <row r="23" spans="2:12" ht="42" customHeight="1" x14ac:dyDescent="0.35">
      <c r="B23" s="8" t="s">
        <v>144</v>
      </c>
      <c r="C23" s="75" t="s">
        <v>145</v>
      </c>
      <c r="D23" s="75"/>
      <c r="E23" s="75"/>
      <c r="F23" s="34">
        <v>40</v>
      </c>
      <c r="G23" s="34">
        <v>605</v>
      </c>
      <c r="H23" s="34" t="s">
        <v>89</v>
      </c>
    </row>
    <row r="24" spans="2:12" x14ac:dyDescent="0.35">
      <c r="F24" s="2"/>
      <c r="G24" s="2"/>
    </row>
    <row r="25" spans="2:12" x14ac:dyDescent="0.35">
      <c r="F25" s="2"/>
      <c r="G25" s="2"/>
    </row>
    <row r="26" spans="2:12" x14ac:dyDescent="0.35">
      <c r="F26" s="2"/>
      <c r="G26" s="2"/>
    </row>
    <row r="27" spans="2:12" x14ac:dyDescent="0.35">
      <c r="F27" s="2"/>
      <c r="G27" s="2"/>
    </row>
    <row r="28" spans="2:12" x14ac:dyDescent="0.35">
      <c r="F28" s="2"/>
      <c r="G28" s="2"/>
    </row>
    <row r="29" spans="2:12" x14ac:dyDescent="0.35">
      <c r="F29" s="2"/>
      <c r="G29" s="2"/>
    </row>
    <row r="30" spans="2:12" x14ac:dyDescent="0.35">
      <c r="F30" s="2"/>
      <c r="G30" s="2"/>
    </row>
    <row r="31" spans="2:12" x14ac:dyDescent="0.35">
      <c r="F31" s="2"/>
      <c r="G31" s="2"/>
    </row>
    <row r="32" spans="2:12" x14ac:dyDescent="0.35">
      <c r="F32" s="2"/>
      <c r="G32" s="2"/>
    </row>
    <row r="33" spans="6:7" x14ac:dyDescent="0.35">
      <c r="F33" s="2"/>
      <c r="G33" s="2"/>
    </row>
    <row r="34" spans="6:7" x14ac:dyDescent="0.35">
      <c r="F34" s="2"/>
      <c r="G34" s="2"/>
    </row>
    <row r="35" spans="6:7" x14ac:dyDescent="0.35">
      <c r="F35" s="2"/>
      <c r="G35" s="2"/>
    </row>
  </sheetData>
  <mergeCells count="11">
    <mergeCell ref="C23:E23"/>
    <mergeCell ref="K18:L18"/>
    <mergeCell ref="C19:E19"/>
    <mergeCell ref="C18:E18"/>
    <mergeCell ref="C22:E22"/>
    <mergeCell ref="B1:L2"/>
    <mergeCell ref="C5:K5"/>
    <mergeCell ref="F7:G7"/>
    <mergeCell ref="H7:K7"/>
    <mergeCell ref="F8:G8"/>
    <mergeCell ref="H8:K8"/>
  </mergeCells>
  <conditionalFormatting sqref="I13:I17">
    <cfRule type="containsBlanks" dxfId="9" priority="1">
      <formula>LEN(TRIM(I13))=0</formula>
    </cfRule>
  </conditionalFormatting>
  <pageMargins left="0.70866141732283472" right="0.70866141732283472" top="0.74803149606299213" bottom="0.74803149606299213" header="0.31496062992125984" footer="0.31496062992125984"/>
  <pageSetup paperSize="8" scale="8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showGridLines="0" topLeftCell="A34" zoomScale="55" zoomScaleNormal="55" workbookViewId="0">
      <selection activeCell="G39" sqref="G39"/>
    </sheetView>
  </sheetViews>
  <sheetFormatPr baseColWidth="10" defaultRowHeight="14.5" x14ac:dyDescent="0.35"/>
  <cols>
    <col min="2" max="2" width="30.54296875" customWidth="1"/>
    <col min="3" max="5" width="18.54296875" customWidth="1"/>
    <col min="6" max="7" width="15.54296875" customWidth="1"/>
    <col min="8" max="8" width="15.7265625" customWidth="1"/>
    <col min="9" max="9" width="16.26953125" customWidth="1"/>
    <col min="10" max="10" width="13.1796875" customWidth="1"/>
    <col min="11" max="11" width="13.453125" customWidth="1"/>
    <col min="12" max="12" width="47.1796875" customWidth="1"/>
  </cols>
  <sheetData>
    <row r="1" spans="1:12" x14ac:dyDescent="0.35">
      <c r="B1" s="69" t="s">
        <v>16</v>
      </c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x14ac:dyDescent="0.35"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5" spans="1:12" x14ac:dyDescent="0.35">
      <c r="B5" s="12" t="s">
        <v>0</v>
      </c>
      <c r="C5" s="80" t="s">
        <v>36</v>
      </c>
      <c r="D5" s="78"/>
      <c r="E5" s="78"/>
      <c r="F5" s="78"/>
      <c r="G5" s="78"/>
      <c r="H5" s="78"/>
      <c r="I5" s="78"/>
      <c r="J5" s="78"/>
      <c r="K5" s="78"/>
    </row>
    <row r="7" spans="1:12" ht="26" x14ac:dyDescent="0.35">
      <c r="B7" s="18" t="s">
        <v>1</v>
      </c>
      <c r="C7" s="19" t="s">
        <v>3</v>
      </c>
      <c r="D7" s="19" t="s">
        <v>4</v>
      </c>
      <c r="E7" s="18" t="s">
        <v>2</v>
      </c>
      <c r="F7" s="71" t="s">
        <v>14</v>
      </c>
      <c r="G7" s="71"/>
      <c r="H7" s="72" t="s">
        <v>151</v>
      </c>
      <c r="I7" s="72"/>
      <c r="J7" s="72"/>
      <c r="K7" s="72"/>
    </row>
    <row r="8" spans="1:12" ht="20.5" customHeight="1" x14ac:dyDescent="0.35">
      <c r="B8" s="8" t="s">
        <v>226</v>
      </c>
      <c r="C8" s="6">
        <v>28087</v>
      </c>
      <c r="D8" s="6">
        <v>29420</v>
      </c>
      <c r="E8" s="11" t="s">
        <v>150</v>
      </c>
      <c r="F8" s="71" t="s">
        <v>15</v>
      </c>
      <c r="G8" s="71"/>
      <c r="H8" s="73" t="s">
        <v>152</v>
      </c>
      <c r="I8" s="73"/>
      <c r="J8" s="73"/>
      <c r="K8" s="73"/>
    </row>
    <row r="9" spans="1:12" ht="63" customHeight="1" x14ac:dyDescent="0.35">
      <c r="A9" s="24" t="s">
        <v>29</v>
      </c>
      <c r="B9" s="23"/>
      <c r="C9" s="27">
        <v>621</v>
      </c>
      <c r="D9" s="27">
        <v>623</v>
      </c>
      <c r="E9" s="27">
        <v>629</v>
      </c>
      <c r="F9" s="23"/>
      <c r="G9" s="23"/>
      <c r="H9" s="23"/>
      <c r="I9" s="23"/>
      <c r="J9" s="23"/>
      <c r="K9" s="23"/>
    </row>
    <row r="11" spans="1:12" x14ac:dyDescent="0.35">
      <c r="B11" s="59"/>
      <c r="C11" s="60"/>
      <c r="D11" s="60"/>
      <c r="E11" s="1" t="s">
        <v>5</v>
      </c>
    </row>
    <row r="12" spans="1:12" ht="43.5" x14ac:dyDescent="0.35">
      <c r="B12" s="45"/>
      <c r="C12" s="46"/>
      <c r="D12" s="46"/>
      <c r="E12" s="42" t="s">
        <v>6</v>
      </c>
      <c r="F12" s="42" t="s">
        <v>7</v>
      </c>
      <c r="G12" s="20" t="s">
        <v>8</v>
      </c>
      <c r="H12" s="21" t="s">
        <v>10</v>
      </c>
      <c r="I12" s="21" t="s">
        <v>9</v>
      </c>
      <c r="J12" s="21" t="s">
        <v>11</v>
      </c>
      <c r="K12" s="21" t="s">
        <v>13</v>
      </c>
      <c r="L12" s="21" t="s">
        <v>12</v>
      </c>
    </row>
    <row r="13" spans="1:12" ht="54" customHeight="1" x14ac:dyDescent="0.35">
      <c r="B13" s="56"/>
      <c r="C13" s="48"/>
      <c r="D13" s="48"/>
      <c r="E13" s="40" t="s">
        <v>234</v>
      </c>
      <c r="F13" s="6">
        <v>30046</v>
      </c>
      <c r="G13" s="6">
        <v>42245</v>
      </c>
      <c r="H13" s="7">
        <f t="shared" ref="H13" si="0">IF(F13&gt;=$C$8,(G13-F13)/365,(G13-$C$8)/365)</f>
        <v>33.421917808219177</v>
      </c>
      <c r="I13" s="8" t="s">
        <v>89</v>
      </c>
      <c r="J13" s="7">
        <f>IF(I13="SI",H13,0)</f>
        <v>33.421917808219177</v>
      </c>
      <c r="K13" s="14" t="s">
        <v>156</v>
      </c>
      <c r="L13" s="15"/>
    </row>
    <row r="14" spans="1:12" hidden="1" x14ac:dyDescent="0.35">
      <c r="B14" s="58"/>
      <c r="C14" s="83"/>
      <c r="D14" s="83"/>
      <c r="E14" s="75"/>
      <c r="F14" s="6"/>
      <c r="G14" s="6"/>
      <c r="H14" s="7"/>
      <c r="I14" s="9"/>
      <c r="J14" s="7">
        <f t="shared" ref="J14:J30" si="1">IF(I14="SI",H14,0)</f>
        <v>0</v>
      </c>
      <c r="K14" s="7"/>
      <c r="L14" s="9"/>
    </row>
    <row r="15" spans="1:12" hidden="1" x14ac:dyDescent="0.35">
      <c r="B15" s="5"/>
      <c r="C15" s="75"/>
      <c r="D15" s="75"/>
      <c r="E15" s="75"/>
      <c r="F15" s="6"/>
      <c r="G15" s="6"/>
      <c r="H15" s="7"/>
      <c r="I15" s="9"/>
      <c r="J15" s="7">
        <f t="shared" si="1"/>
        <v>0</v>
      </c>
      <c r="K15" s="7"/>
      <c r="L15" s="9"/>
    </row>
    <row r="16" spans="1:12" hidden="1" x14ac:dyDescent="0.35">
      <c r="B16" s="5"/>
      <c r="C16" s="75"/>
      <c r="D16" s="75"/>
      <c r="E16" s="75"/>
      <c r="F16" s="6"/>
      <c r="G16" s="6"/>
      <c r="H16" s="7"/>
      <c r="I16" s="9"/>
      <c r="J16" s="7">
        <f t="shared" si="1"/>
        <v>0</v>
      </c>
      <c r="K16" s="7"/>
      <c r="L16" s="9"/>
    </row>
    <row r="17" spans="2:12" hidden="1" x14ac:dyDescent="0.35">
      <c r="B17" s="5"/>
      <c r="C17" s="75"/>
      <c r="D17" s="75"/>
      <c r="E17" s="75"/>
      <c r="F17" s="6"/>
      <c r="G17" s="6"/>
      <c r="H17" s="7"/>
      <c r="I17" s="9"/>
      <c r="J17" s="7">
        <f t="shared" si="1"/>
        <v>0</v>
      </c>
      <c r="K17" s="7"/>
      <c r="L17" s="9"/>
    </row>
    <row r="18" spans="2:12" hidden="1" x14ac:dyDescent="0.35">
      <c r="B18" s="5"/>
      <c r="C18" s="75"/>
      <c r="D18" s="75"/>
      <c r="E18" s="75"/>
      <c r="F18" s="6"/>
      <c r="G18" s="6"/>
      <c r="H18" s="7"/>
      <c r="I18" s="9"/>
      <c r="J18" s="7">
        <f t="shared" si="1"/>
        <v>0</v>
      </c>
      <c r="K18" s="7"/>
      <c r="L18" s="9"/>
    </row>
    <row r="19" spans="2:12" hidden="1" x14ac:dyDescent="0.35">
      <c r="B19" s="5"/>
      <c r="C19" s="75"/>
      <c r="D19" s="75"/>
      <c r="E19" s="75"/>
      <c r="F19" s="6"/>
      <c r="G19" s="6"/>
      <c r="H19" s="7"/>
      <c r="I19" s="9"/>
      <c r="J19" s="7">
        <f t="shared" si="1"/>
        <v>0</v>
      </c>
      <c r="K19" s="7"/>
      <c r="L19" s="9"/>
    </row>
    <row r="20" spans="2:12" hidden="1" x14ac:dyDescent="0.35">
      <c r="B20" s="5"/>
      <c r="C20" s="75"/>
      <c r="D20" s="75"/>
      <c r="E20" s="75"/>
      <c r="F20" s="6"/>
      <c r="G20" s="6"/>
      <c r="H20" s="7"/>
      <c r="I20" s="9"/>
      <c r="J20" s="7">
        <f t="shared" si="1"/>
        <v>0</v>
      </c>
      <c r="K20" s="7"/>
      <c r="L20" s="9"/>
    </row>
    <row r="21" spans="2:12" hidden="1" x14ac:dyDescent="0.35">
      <c r="B21" s="5"/>
      <c r="C21" s="75"/>
      <c r="D21" s="75"/>
      <c r="E21" s="75"/>
      <c r="F21" s="6"/>
      <c r="G21" s="6"/>
      <c r="H21" s="7"/>
      <c r="I21" s="9"/>
      <c r="J21" s="7">
        <f t="shared" si="1"/>
        <v>0</v>
      </c>
      <c r="K21" s="7"/>
      <c r="L21" s="9"/>
    </row>
    <row r="22" spans="2:12" hidden="1" x14ac:dyDescent="0.35">
      <c r="B22" s="5"/>
      <c r="C22" s="75"/>
      <c r="D22" s="75"/>
      <c r="E22" s="75"/>
      <c r="F22" s="6"/>
      <c r="G22" s="6"/>
      <c r="H22" s="7"/>
      <c r="I22" s="9"/>
      <c r="J22" s="7">
        <f t="shared" si="1"/>
        <v>0</v>
      </c>
      <c r="K22" s="7"/>
      <c r="L22" s="9"/>
    </row>
    <row r="23" spans="2:12" hidden="1" x14ac:dyDescent="0.35">
      <c r="B23" s="5"/>
      <c r="C23" s="75"/>
      <c r="D23" s="75"/>
      <c r="E23" s="75"/>
      <c r="F23" s="6"/>
      <c r="G23" s="6"/>
      <c r="H23" s="7"/>
      <c r="I23" s="9"/>
      <c r="J23" s="7">
        <f t="shared" si="1"/>
        <v>0</v>
      </c>
      <c r="K23" s="7"/>
      <c r="L23" s="9"/>
    </row>
    <row r="24" spans="2:12" hidden="1" x14ac:dyDescent="0.35">
      <c r="B24" s="5"/>
      <c r="C24" s="75"/>
      <c r="D24" s="75"/>
      <c r="E24" s="75"/>
      <c r="F24" s="6"/>
      <c r="G24" s="6"/>
      <c r="H24" s="7"/>
      <c r="I24" s="9"/>
      <c r="J24" s="7">
        <f t="shared" si="1"/>
        <v>0</v>
      </c>
      <c r="K24" s="7"/>
      <c r="L24" s="9"/>
    </row>
    <row r="25" spans="2:12" hidden="1" x14ac:dyDescent="0.35">
      <c r="B25" s="5"/>
      <c r="C25" s="75"/>
      <c r="D25" s="75"/>
      <c r="E25" s="75"/>
      <c r="F25" s="6"/>
      <c r="G25" s="6"/>
      <c r="H25" s="7"/>
      <c r="I25" s="9"/>
      <c r="J25" s="7">
        <f t="shared" si="1"/>
        <v>0</v>
      </c>
      <c r="K25" s="7"/>
      <c r="L25" s="9"/>
    </row>
    <row r="26" spans="2:12" hidden="1" x14ac:dyDescent="0.35">
      <c r="B26" s="5"/>
      <c r="C26" s="75"/>
      <c r="D26" s="75"/>
      <c r="E26" s="75"/>
      <c r="F26" s="6"/>
      <c r="G26" s="6"/>
      <c r="H26" s="7"/>
      <c r="I26" s="9"/>
      <c r="J26" s="7">
        <f t="shared" si="1"/>
        <v>0</v>
      </c>
      <c r="K26" s="7"/>
      <c r="L26" s="9"/>
    </row>
    <row r="27" spans="2:12" hidden="1" x14ac:dyDescent="0.35">
      <c r="B27" s="5"/>
      <c r="C27" s="75"/>
      <c r="D27" s="75"/>
      <c r="E27" s="75"/>
      <c r="F27" s="6"/>
      <c r="G27" s="6"/>
      <c r="H27" s="7"/>
      <c r="I27" s="9"/>
      <c r="J27" s="7">
        <f t="shared" si="1"/>
        <v>0</v>
      </c>
      <c r="K27" s="7"/>
      <c r="L27" s="9"/>
    </row>
    <row r="28" spans="2:12" hidden="1" x14ac:dyDescent="0.35">
      <c r="B28" s="5"/>
      <c r="C28" s="75"/>
      <c r="D28" s="75"/>
      <c r="E28" s="75"/>
      <c r="F28" s="6"/>
      <c r="G28" s="6"/>
      <c r="H28" s="7"/>
      <c r="I28" s="9"/>
      <c r="J28" s="7">
        <f t="shared" si="1"/>
        <v>0</v>
      </c>
      <c r="K28" s="7"/>
      <c r="L28" s="9"/>
    </row>
    <row r="29" spans="2:12" hidden="1" x14ac:dyDescent="0.35">
      <c r="B29" s="5"/>
      <c r="C29" s="75"/>
      <c r="D29" s="75"/>
      <c r="E29" s="75"/>
      <c r="F29" s="6"/>
      <c r="G29" s="6"/>
      <c r="H29" s="7"/>
      <c r="I29" s="9"/>
      <c r="J29" s="7">
        <f t="shared" si="1"/>
        <v>0</v>
      </c>
      <c r="K29" s="7"/>
      <c r="L29" s="9"/>
    </row>
    <row r="30" spans="2:12" hidden="1" x14ac:dyDescent="0.35">
      <c r="B30" s="5"/>
      <c r="C30" s="75"/>
      <c r="D30" s="75"/>
      <c r="E30" s="75"/>
      <c r="F30" s="6"/>
      <c r="G30" s="6"/>
      <c r="H30" s="7"/>
      <c r="I30" s="9"/>
      <c r="J30" s="7">
        <f t="shared" si="1"/>
        <v>0</v>
      </c>
      <c r="K30" s="7"/>
      <c r="L30" s="9"/>
    </row>
    <row r="31" spans="2:12" ht="29" x14ac:dyDescent="0.35">
      <c r="B31" s="3"/>
      <c r="C31" s="76"/>
      <c r="D31" s="76"/>
      <c r="E31" s="76"/>
      <c r="F31" s="4"/>
      <c r="G31" s="16" t="s">
        <v>18</v>
      </c>
      <c r="H31" s="17">
        <f>SUM(H13:H13)</f>
        <v>33.421917808219177</v>
      </c>
      <c r="J31" s="17">
        <f>SUM(J13:J13)</f>
        <v>33.421917808219177</v>
      </c>
      <c r="K31" s="72" t="str">
        <f>IF((H31&gt;=10)*AND(J31&gt;=10),"CALIFICA","NO CALIFICA")</f>
        <v>CALIFICA</v>
      </c>
      <c r="L31" s="72"/>
    </row>
    <row r="32" spans="2:12" ht="43.5" x14ac:dyDescent="0.35">
      <c r="B32" s="3"/>
      <c r="C32" s="76"/>
      <c r="D32" s="76"/>
      <c r="E32" s="76"/>
      <c r="F32" s="4"/>
      <c r="G32" s="25" t="s">
        <v>30</v>
      </c>
      <c r="H32" s="26">
        <v>10</v>
      </c>
    </row>
    <row r="33" spans="2:8" x14ac:dyDescent="0.35">
      <c r="F33" s="2"/>
      <c r="G33" s="2"/>
    </row>
    <row r="34" spans="2:8" x14ac:dyDescent="0.35">
      <c r="B34" s="1" t="s">
        <v>21</v>
      </c>
      <c r="F34" s="2"/>
      <c r="G34" s="2"/>
    </row>
    <row r="35" spans="2:8" x14ac:dyDescent="0.35">
      <c r="F35" s="2"/>
      <c r="G35" s="2"/>
    </row>
    <row r="36" spans="2:8" ht="57.75" customHeight="1" x14ac:dyDescent="0.35">
      <c r="B36" s="20" t="s">
        <v>23</v>
      </c>
      <c r="C36" s="82" t="s">
        <v>27</v>
      </c>
      <c r="D36" s="71"/>
      <c r="E36" s="71"/>
      <c r="F36" s="22" t="s">
        <v>25</v>
      </c>
      <c r="G36" s="21" t="s">
        <v>13</v>
      </c>
      <c r="H36" s="21" t="s">
        <v>26</v>
      </c>
    </row>
    <row r="37" spans="2:8" ht="39.75" customHeight="1" x14ac:dyDescent="0.35">
      <c r="B37" s="8" t="s">
        <v>75</v>
      </c>
      <c r="C37" s="75" t="s">
        <v>153</v>
      </c>
      <c r="D37" s="75"/>
      <c r="E37" s="75"/>
      <c r="F37" s="34">
        <v>30</v>
      </c>
      <c r="G37" s="34">
        <v>625</v>
      </c>
      <c r="H37" s="34" t="s">
        <v>89</v>
      </c>
    </row>
    <row r="38" spans="2:8" ht="17.25" customHeight="1" x14ac:dyDescent="0.35">
      <c r="B38" s="8" t="s">
        <v>154</v>
      </c>
      <c r="C38" s="75" t="s">
        <v>155</v>
      </c>
      <c r="D38" s="75"/>
      <c r="E38" s="75"/>
      <c r="F38" s="34">
        <v>30</v>
      </c>
      <c r="G38" s="34">
        <v>626</v>
      </c>
      <c r="H38" s="34" t="s">
        <v>89</v>
      </c>
    </row>
    <row r="39" spans="2:8" x14ac:dyDescent="0.35">
      <c r="F39" s="2"/>
      <c r="G39" s="2"/>
    </row>
    <row r="40" spans="2:8" x14ac:dyDescent="0.35">
      <c r="F40" s="2"/>
      <c r="G40" s="2"/>
    </row>
    <row r="41" spans="2:8" x14ac:dyDescent="0.35">
      <c r="F41" s="2"/>
      <c r="G41" s="2"/>
    </row>
    <row r="42" spans="2:8" x14ac:dyDescent="0.35">
      <c r="F42" s="2"/>
      <c r="G42" s="2"/>
    </row>
    <row r="43" spans="2:8" x14ac:dyDescent="0.35">
      <c r="F43" s="2"/>
      <c r="G43" s="2"/>
    </row>
    <row r="44" spans="2:8" x14ac:dyDescent="0.35">
      <c r="F44" s="2"/>
      <c r="G44" s="2"/>
    </row>
    <row r="45" spans="2:8" x14ac:dyDescent="0.35">
      <c r="F45" s="2"/>
      <c r="G45" s="2"/>
    </row>
    <row r="46" spans="2:8" x14ac:dyDescent="0.35">
      <c r="F46" s="2"/>
      <c r="G46" s="2"/>
    </row>
    <row r="47" spans="2:8" x14ac:dyDescent="0.35">
      <c r="F47" s="2"/>
      <c r="G47" s="2"/>
    </row>
    <row r="48" spans="2:8" x14ac:dyDescent="0.35">
      <c r="F48" s="2"/>
      <c r="G48" s="2"/>
    </row>
  </sheetData>
  <mergeCells count="29">
    <mergeCell ref="K31:L31"/>
    <mergeCell ref="C32:E32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B1:L2"/>
    <mergeCell ref="C5:K5"/>
    <mergeCell ref="F7:G7"/>
    <mergeCell ref="H7:K7"/>
    <mergeCell ref="F8:G8"/>
    <mergeCell ref="H8:K8"/>
    <mergeCell ref="C18:E18"/>
    <mergeCell ref="C19:E19"/>
    <mergeCell ref="C20:E20"/>
    <mergeCell ref="C14:E14"/>
    <mergeCell ref="C38:E38"/>
    <mergeCell ref="C15:E15"/>
    <mergeCell ref="C16:E16"/>
    <mergeCell ref="C17:E17"/>
    <mergeCell ref="C36:E36"/>
    <mergeCell ref="C37:E37"/>
    <mergeCell ref="C21:E21"/>
  </mergeCells>
  <conditionalFormatting sqref="I13:I30">
    <cfRule type="containsBlanks" dxfId="8" priority="3">
      <formula>LEN(TRIM(I13))=0</formula>
    </cfRule>
  </conditionalFormatting>
  <pageMargins left="0.70866141732283472" right="0.70866141732283472" top="0.74803149606299213" bottom="0.74803149606299213" header="0.31496062992125984" footer="0.31496062992125984"/>
  <pageSetup paperSize="8" scale="8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showGridLines="0" topLeftCell="A16" zoomScale="40" zoomScaleNormal="40" workbookViewId="0">
      <selection activeCell="I27" sqref="I27"/>
    </sheetView>
  </sheetViews>
  <sheetFormatPr baseColWidth="10" defaultRowHeight="14.5" x14ac:dyDescent="0.35"/>
  <cols>
    <col min="2" max="2" width="30.54296875" customWidth="1"/>
    <col min="3" max="5" width="18.54296875" customWidth="1"/>
    <col min="6" max="7" width="15.54296875" customWidth="1"/>
    <col min="8" max="8" width="15.7265625" customWidth="1"/>
    <col min="9" max="9" width="16.26953125" customWidth="1"/>
    <col min="10" max="10" width="13.1796875" customWidth="1"/>
    <col min="11" max="11" width="13.453125" customWidth="1"/>
    <col min="12" max="12" width="47.1796875" customWidth="1"/>
  </cols>
  <sheetData>
    <row r="1" spans="1:12" x14ac:dyDescent="0.35">
      <c r="B1" s="69" t="s">
        <v>16</v>
      </c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x14ac:dyDescent="0.35"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5" spans="1:12" x14ac:dyDescent="0.35">
      <c r="B5" s="12" t="s">
        <v>0</v>
      </c>
      <c r="C5" s="80" t="s">
        <v>38</v>
      </c>
      <c r="D5" s="78"/>
      <c r="E5" s="78"/>
      <c r="F5" s="78"/>
      <c r="G5" s="78"/>
      <c r="H5" s="78"/>
      <c r="I5" s="78"/>
      <c r="J5" s="78"/>
      <c r="K5" s="78"/>
    </row>
    <row r="7" spans="1:12" ht="26" x14ac:dyDescent="0.35">
      <c r="B7" s="18" t="s">
        <v>1</v>
      </c>
      <c r="C7" s="19" t="s">
        <v>3</v>
      </c>
      <c r="D7" s="19" t="s">
        <v>4</v>
      </c>
      <c r="E7" s="18" t="s">
        <v>2</v>
      </c>
      <c r="F7" s="71" t="s">
        <v>14</v>
      </c>
      <c r="G7" s="71"/>
      <c r="H7" s="72" t="s">
        <v>227</v>
      </c>
      <c r="I7" s="72"/>
      <c r="J7" s="72"/>
      <c r="K7" s="72"/>
    </row>
    <row r="8" spans="1:12" ht="20.5" customHeight="1" x14ac:dyDescent="0.35">
      <c r="B8" s="10" t="s">
        <v>157</v>
      </c>
      <c r="C8" s="6">
        <v>36024</v>
      </c>
      <c r="D8" s="6">
        <v>36244</v>
      </c>
      <c r="E8" s="11" t="s">
        <v>158</v>
      </c>
      <c r="F8" s="71" t="s">
        <v>15</v>
      </c>
      <c r="G8" s="71"/>
      <c r="H8" s="73" t="s">
        <v>159</v>
      </c>
      <c r="I8" s="73"/>
      <c r="J8" s="73"/>
      <c r="K8" s="73"/>
    </row>
    <row r="9" spans="1:12" ht="60" customHeight="1" x14ac:dyDescent="0.35">
      <c r="A9" s="24" t="s">
        <v>29</v>
      </c>
      <c r="B9" s="23"/>
      <c r="C9" s="27">
        <v>638</v>
      </c>
      <c r="D9" s="27">
        <v>640</v>
      </c>
      <c r="E9" s="27">
        <v>643</v>
      </c>
      <c r="F9" s="23"/>
      <c r="G9" s="23"/>
      <c r="H9" s="23"/>
      <c r="I9" s="23"/>
      <c r="J9" s="23"/>
      <c r="K9" s="23"/>
    </row>
    <row r="11" spans="1:12" x14ac:dyDescent="0.35">
      <c r="B11" s="59"/>
      <c r="C11" s="60"/>
      <c r="D11" s="60"/>
      <c r="E11" s="1" t="s">
        <v>5</v>
      </c>
    </row>
    <row r="12" spans="1:12" ht="43.5" x14ac:dyDescent="0.35">
      <c r="B12" s="45"/>
      <c r="C12" s="46"/>
      <c r="D12" s="46"/>
      <c r="E12" s="42" t="s">
        <v>6</v>
      </c>
      <c r="F12" s="42" t="s">
        <v>7</v>
      </c>
      <c r="G12" s="42" t="s">
        <v>8</v>
      </c>
      <c r="H12" s="21" t="s">
        <v>10</v>
      </c>
      <c r="I12" s="21" t="s">
        <v>9</v>
      </c>
      <c r="J12" s="21" t="s">
        <v>11</v>
      </c>
      <c r="K12" s="21" t="s">
        <v>13</v>
      </c>
      <c r="L12" s="21" t="s">
        <v>12</v>
      </c>
    </row>
    <row r="13" spans="1:12" ht="66" customHeight="1" x14ac:dyDescent="0.35">
      <c r="B13" s="56"/>
      <c r="C13" s="48"/>
      <c r="D13" s="48"/>
      <c r="E13" s="40" t="s">
        <v>230</v>
      </c>
      <c r="F13" s="6">
        <v>42661</v>
      </c>
      <c r="G13" s="6">
        <v>43148</v>
      </c>
      <c r="H13" s="7">
        <f t="shared" ref="H13:H14" si="0">IF(F13&gt;=$C$8,(G13-F13)/365,(G13-$C$8)/365)</f>
        <v>1.3342465753424657</v>
      </c>
      <c r="I13" s="8" t="s">
        <v>89</v>
      </c>
      <c r="J13" s="7">
        <f>IF(I13="SI",H13,0)</f>
        <v>1.3342465753424657</v>
      </c>
      <c r="K13" s="14" t="s">
        <v>166</v>
      </c>
      <c r="L13" s="15"/>
    </row>
    <row r="14" spans="1:12" ht="51.75" customHeight="1" x14ac:dyDescent="0.35">
      <c r="B14" s="56"/>
      <c r="C14" s="48"/>
      <c r="D14" s="48"/>
      <c r="E14" s="40" t="s">
        <v>52</v>
      </c>
      <c r="F14" s="6">
        <v>41487</v>
      </c>
      <c r="G14" s="6">
        <v>42660</v>
      </c>
      <c r="H14" s="7">
        <f t="shared" si="0"/>
        <v>3.2136986301369861</v>
      </c>
      <c r="I14" s="8" t="s">
        <v>89</v>
      </c>
      <c r="J14" s="7">
        <f t="shared" ref="J14" si="1">IF(I14="SI",H14,0)</f>
        <v>3.2136986301369861</v>
      </c>
      <c r="K14" s="11" t="s">
        <v>167</v>
      </c>
      <c r="L14" s="15"/>
    </row>
    <row r="15" spans="1:12" ht="44.25" customHeight="1" x14ac:dyDescent="0.35">
      <c r="B15" s="56"/>
      <c r="C15" s="48"/>
      <c r="D15" s="48"/>
      <c r="E15" s="40" t="s">
        <v>237</v>
      </c>
      <c r="F15" s="6">
        <v>38951</v>
      </c>
      <c r="G15" s="6">
        <v>39865</v>
      </c>
      <c r="H15" s="7">
        <f t="shared" ref="H15:H18" si="2">IF(F15&gt;=$C$8,(G15-F15)/365,(G15-$C$8)/365)</f>
        <v>2.504109589041096</v>
      </c>
      <c r="I15" s="8" t="s">
        <v>89</v>
      </c>
      <c r="J15" s="7">
        <f t="shared" ref="J15:J18" si="3">IF(I15="SI",H15,0)</f>
        <v>2.504109589041096</v>
      </c>
      <c r="K15" s="11" t="s">
        <v>168</v>
      </c>
      <c r="L15" s="13"/>
    </row>
    <row r="16" spans="1:12" ht="69.75" customHeight="1" x14ac:dyDescent="0.35">
      <c r="B16" s="56"/>
      <c r="C16" s="48"/>
      <c r="D16" s="48"/>
      <c r="E16" s="40" t="s">
        <v>165</v>
      </c>
      <c r="F16" s="6">
        <v>38749</v>
      </c>
      <c r="G16" s="6">
        <v>38951</v>
      </c>
      <c r="H16" s="7">
        <f t="shared" si="2"/>
        <v>0.55342465753424652</v>
      </c>
      <c r="I16" s="8" t="s">
        <v>89</v>
      </c>
      <c r="J16" s="7">
        <f t="shared" si="3"/>
        <v>0.55342465753424652</v>
      </c>
      <c r="K16" s="11" t="s">
        <v>169</v>
      </c>
      <c r="L16" s="9"/>
    </row>
    <row r="17" spans="2:12" ht="68.25" customHeight="1" x14ac:dyDescent="0.35">
      <c r="B17" s="56"/>
      <c r="C17" s="48"/>
      <c r="D17" s="48"/>
      <c r="E17" s="40" t="s">
        <v>235</v>
      </c>
      <c r="F17" s="6">
        <v>36831</v>
      </c>
      <c r="G17" s="6">
        <v>38061</v>
      </c>
      <c r="H17" s="7">
        <f t="shared" si="2"/>
        <v>3.3698630136986303</v>
      </c>
      <c r="I17" s="8" t="s">
        <v>89</v>
      </c>
      <c r="J17" s="7">
        <f t="shared" si="3"/>
        <v>3.3698630136986303</v>
      </c>
      <c r="K17" s="11">
        <v>656</v>
      </c>
      <c r="L17" s="9"/>
    </row>
    <row r="18" spans="2:12" ht="77.25" customHeight="1" x14ac:dyDescent="0.35">
      <c r="B18" s="56"/>
      <c r="C18" s="48"/>
      <c r="D18" s="48"/>
      <c r="E18" s="40" t="s">
        <v>236</v>
      </c>
      <c r="F18" s="6">
        <v>36373</v>
      </c>
      <c r="G18" s="6">
        <v>36830</v>
      </c>
      <c r="H18" s="7">
        <f t="shared" si="2"/>
        <v>1.252054794520548</v>
      </c>
      <c r="I18" s="8" t="s">
        <v>89</v>
      </c>
      <c r="J18" s="7">
        <f t="shared" si="3"/>
        <v>1.252054794520548</v>
      </c>
      <c r="K18" s="11">
        <v>657</v>
      </c>
      <c r="L18" s="9"/>
    </row>
    <row r="19" spans="2:12" ht="29" x14ac:dyDescent="0.35">
      <c r="B19" s="3"/>
      <c r="C19" s="76"/>
      <c r="D19" s="76"/>
      <c r="E19" s="76"/>
      <c r="F19" s="4"/>
      <c r="G19" s="16" t="s">
        <v>18</v>
      </c>
      <c r="H19" s="17">
        <f>SUM(H13:H18)</f>
        <v>12.227397260273973</v>
      </c>
      <c r="J19" s="17">
        <f>SUM(J13:J18)</f>
        <v>12.227397260273973</v>
      </c>
      <c r="K19" s="72" t="str">
        <f>IF((H19&gt;=10)*AND(J19&gt;=10),"CALIFICA","NO CALIFICA")</f>
        <v>CALIFICA</v>
      </c>
      <c r="L19" s="72"/>
    </row>
    <row r="20" spans="2:12" ht="43.5" x14ac:dyDescent="0.35">
      <c r="B20" s="3"/>
      <c r="C20" s="76"/>
      <c r="D20" s="76"/>
      <c r="E20" s="76"/>
      <c r="F20" s="4"/>
      <c r="G20" s="25" t="s">
        <v>30</v>
      </c>
      <c r="H20" s="26">
        <v>10</v>
      </c>
    </row>
    <row r="21" spans="2:12" x14ac:dyDescent="0.35">
      <c r="F21" s="2"/>
      <c r="G21" s="2"/>
    </row>
    <row r="22" spans="2:12" x14ac:dyDescent="0.35">
      <c r="B22" s="1" t="s">
        <v>21</v>
      </c>
      <c r="F22" s="2"/>
      <c r="G22" s="2"/>
    </row>
    <row r="23" spans="2:12" ht="29" x14ac:dyDescent="0.35">
      <c r="B23" s="20" t="s">
        <v>23</v>
      </c>
      <c r="C23" s="71" t="s">
        <v>24</v>
      </c>
      <c r="D23" s="71"/>
      <c r="E23" s="71"/>
      <c r="F23" s="22" t="s">
        <v>25</v>
      </c>
      <c r="G23" s="21" t="s">
        <v>13</v>
      </c>
      <c r="H23" s="21" t="s">
        <v>26</v>
      </c>
    </row>
    <row r="24" spans="2:12" ht="41.25" customHeight="1" x14ac:dyDescent="0.35">
      <c r="B24" s="5" t="s">
        <v>252</v>
      </c>
      <c r="C24" s="75" t="s">
        <v>130</v>
      </c>
      <c r="D24" s="75"/>
      <c r="E24" s="75"/>
      <c r="F24" s="34">
        <v>40</v>
      </c>
      <c r="G24" s="34">
        <v>644</v>
      </c>
      <c r="H24" s="34" t="s">
        <v>89</v>
      </c>
    </row>
    <row r="25" spans="2:12" ht="50.25" customHeight="1" x14ac:dyDescent="0.35">
      <c r="B25" s="5" t="s">
        <v>74</v>
      </c>
      <c r="C25" s="75" t="s">
        <v>160</v>
      </c>
      <c r="D25" s="75"/>
      <c r="E25" s="75"/>
      <c r="F25" s="34">
        <v>210</v>
      </c>
      <c r="G25" s="34">
        <v>646</v>
      </c>
      <c r="H25" s="34" t="s">
        <v>89</v>
      </c>
    </row>
    <row r="26" spans="2:12" ht="33" customHeight="1" x14ac:dyDescent="0.35">
      <c r="B26" s="9" t="s">
        <v>75</v>
      </c>
      <c r="C26" s="75" t="s">
        <v>161</v>
      </c>
      <c r="D26" s="75"/>
      <c r="E26" s="75"/>
      <c r="F26" s="34">
        <v>36</v>
      </c>
      <c r="G26" s="34">
        <v>648</v>
      </c>
      <c r="H26" s="34" t="s">
        <v>89</v>
      </c>
    </row>
    <row r="27" spans="2:12" ht="34.5" customHeight="1" x14ac:dyDescent="0.35">
      <c r="B27" s="9" t="s">
        <v>74</v>
      </c>
      <c r="C27" s="75" t="s">
        <v>164</v>
      </c>
      <c r="D27" s="75"/>
      <c r="E27" s="75"/>
      <c r="F27" s="34">
        <v>40</v>
      </c>
      <c r="G27" s="34">
        <v>649</v>
      </c>
      <c r="H27" s="34" t="s">
        <v>89</v>
      </c>
    </row>
    <row r="28" spans="2:12" ht="35.25" customHeight="1" x14ac:dyDescent="0.35">
      <c r="B28" s="9" t="s">
        <v>162</v>
      </c>
      <c r="C28" s="75" t="s">
        <v>163</v>
      </c>
      <c r="D28" s="75"/>
      <c r="E28" s="75"/>
      <c r="F28" s="34">
        <v>40</v>
      </c>
      <c r="G28" s="34">
        <v>651</v>
      </c>
      <c r="H28" s="34" t="s">
        <v>89</v>
      </c>
    </row>
    <row r="29" spans="2:12" x14ac:dyDescent="0.35">
      <c r="F29" s="2"/>
      <c r="G29" s="2"/>
    </row>
    <row r="30" spans="2:12" x14ac:dyDescent="0.35">
      <c r="F30" s="2"/>
      <c r="G30" s="2"/>
    </row>
    <row r="31" spans="2:12" x14ac:dyDescent="0.35">
      <c r="F31" s="2"/>
      <c r="G31" s="2"/>
    </row>
    <row r="32" spans="2:12" x14ac:dyDescent="0.35">
      <c r="F32" s="2"/>
      <c r="G32" s="2"/>
    </row>
    <row r="33" spans="6:7" x14ac:dyDescent="0.35">
      <c r="F33" s="2"/>
      <c r="G33" s="2"/>
    </row>
    <row r="34" spans="6:7" x14ac:dyDescent="0.35">
      <c r="F34" s="2"/>
      <c r="G34" s="2"/>
    </row>
    <row r="35" spans="6:7" x14ac:dyDescent="0.35">
      <c r="F35" s="2"/>
      <c r="G35" s="2"/>
    </row>
    <row r="36" spans="6:7" x14ac:dyDescent="0.35">
      <c r="F36" s="2"/>
      <c r="G36" s="2"/>
    </row>
    <row r="37" spans="6:7" x14ac:dyDescent="0.35">
      <c r="F37" s="2"/>
      <c r="G37" s="2"/>
    </row>
    <row r="38" spans="6:7" x14ac:dyDescent="0.35">
      <c r="F38" s="2"/>
      <c r="G38" s="2"/>
    </row>
    <row r="39" spans="6:7" x14ac:dyDescent="0.35">
      <c r="F39" s="2"/>
      <c r="G39" s="2"/>
    </row>
    <row r="40" spans="6:7" x14ac:dyDescent="0.35">
      <c r="F40" s="2"/>
      <c r="G40" s="2"/>
    </row>
  </sheetData>
  <mergeCells count="15">
    <mergeCell ref="B1:L2"/>
    <mergeCell ref="C5:K5"/>
    <mergeCell ref="F7:G7"/>
    <mergeCell ref="H7:K7"/>
    <mergeCell ref="F8:G8"/>
    <mergeCell ref="H8:K8"/>
    <mergeCell ref="K19:L19"/>
    <mergeCell ref="C19:E19"/>
    <mergeCell ref="C28:E28"/>
    <mergeCell ref="C20:E20"/>
    <mergeCell ref="C23:E23"/>
    <mergeCell ref="C24:E24"/>
    <mergeCell ref="C25:E25"/>
    <mergeCell ref="C26:E26"/>
    <mergeCell ref="C27:E27"/>
  </mergeCells>
  <conditionalFormatting sqref="I13:I18">
    <cfRule type="containsBlanks" dxfId="7" priority="1">
      <formula>LEN(TRIM(I13))=0</formula>
    </cfRule>
  </conditionalFormatting>
  <pageMargins left="0.70866141732283472" right="0.70866141732283472" top="0.74803149606299213" bottom="0.74803149606299213" header="0.31496062992125984" footer="0.31496062992125984"/>
  <pageSetup paperSize="8" scale="86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showGridLines="0" topLeftCell="A19" zoomScale="55" zoomScaleNormal="55" workbookViewId="0">
      <selection activeCell="I26" sqref="I26"/>
    </sheetView>
  </sheetViews>
  <sheetFormatPr baseColWidth="10" defaultRowHeight="14.5" x14ac:dyDescent="0.35"/>
  <cols>
    <col min="2" max="2" width="27.1796875" customWidth="1"/>
    <col min="3" max="4" width="18.54296875" customWidth="1"/>
    <col min="5" max="5" width="22" customWidth="1"/>
    <col min="6" max="7" width="15.54296875" customWidth="1"/>
    <col min="8" max="8" width="15.7265625" customWidth="1"/>
    <col min="9" max="9" width="16.26953125" customWidth="1"/>
    <col min="10" max="10" width="13.1796875" customWidth="1"/>
    <col min="11" max="11" width="13.453125" customWidth="1"/>
    <col min="12" max="12" width="47.1796875" customWidth="1"/>
  </cols>
  <sheetData>
    <row r="1" spans="1:12" x14ac:dyDescent="0.35">
      <c r="B1" s="69" t="s">
        <v>16</v>
      </c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x14ac:dyDescent="0.35"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5" spans="1:12" x14ac:dyDescent="0.35">
      <c r="B5" s="12" t="s">
        <v>0</v>
      </c>
      <c r="C5" s="80" t="s">
        <v>37</v>
      </c>
      <c r="D5" s="78"/>
      <c r="E5" s="78"/>
      <c r="F5" s="78"/>
      <c r="G5" s="78"/>
      <c r="H5" s="78"/>
      <c r="I5" s="78"/>
      <c r="J5" s="78"/>
      <c r="K5" s="78"/>
    </row>
    <row r="7" spans="1:12" ht="26" x14ac:dyDescent="0.35">
      <c r="B7" s="18" t="s">
        <v>1</v>
      </c>
      <c r="C7" s="19" t="s">
        <v>3</v>
      </c>
      <c r="D7" s="19" t="s">
        <v>4</v>
      </c>
      <c r="E7" s="18" t="s">
        <v>2</v>
      </c>
      <c r="F7" s="71" t="s">
        <v>14</v>
      </c>
      <c r="G7" s="71"/>
      <c r="H7" s="72" t="s">
        <v>70</v>
      </c>
      <c r="I7" s="72"/>
      <c r="J7" s="72"/>
      <c r="K7" s="72"/>
    </row>
    <row r="8" spans="1:12" ht="20.5" customHeight="1" x14ac:dyDescent="0.35">
      <c r="B8" s="10" t="s">
        <v>72</v>
      </c>
      <c r="C8" s="6">
        <v>28424</v>
      </c>
      <c r="D8" s="6">
        <v>29266</v>
      </c>
      <c r="E8" s="11" t="s">
        <v>87</v>
      </c>
      <c r="F8" s="71" t="s">
        <v>15</v>
      </c>
      <c r="G8" s="71"/>
      <c r="H8" s="73" t="s">
        <v>71</v>
      </c>
      <c r="I8" s="73"/>
      <c r="J8" s="73"/>
      <c r="K8" s="73"/>
    </row>
    <row r="9" spans="1:12" ht="60" customHeight="1" x14ac:dyDescent="0.35">
      <c r="A9" s="24" t="s">
        <v>29</v>
      </c>
      <c r="B9" s="23"/>
      <c r="C9" s="27">
        <v>663</v>
      </c>
      <c r="D9" s="27">
        <v>665</v>
      </c>
      <c r="E9" s="27">
        <v>667</v>
      </c>
      <c r="F9" s="23"/>
      <c r="G9" s="23"/>
      <c r="H9" s="23"/>
      <c r="I9" s="23"/>
      <c r="J9" s="23"/>
      <c r="K9" s="23"/>
    </row>
    <row r="11" spans="1:12" x14ac:dyDescent="0.35">
      <c r="B11" s="59"/>
      <c r="C11" s="60"/>
      <c r="D11" s="60"/>
      <c r="E11" s="1" t="s">
        <v>5</v>
      </c>
    </row>
    <row r="12" spans="1:12" ht="43.5" x14ac:dyDescent="0.35">
      <c r="B12" s="45"/>
      <c r="C12" s="46"/>
      <c r="D12" s="46"/>
      <c r="E12" s="42" t="s">
        <v>6</v>
      </c>
      <c r="F12" s="42" t="s">
        <v>7</v>
      </c>
      <c r="G12" s="20" t="s">
        <v>8</v>
      </c>
      <c r="H12" s="21" t="s">
        <v>10</v>
      </c>
      <c r="I12" s="21" t="s">
        <v>9</v>
      </c>
      <c r="J12" s="21" t="s">
        <v>11</v>
      </c>
      <c r="K12" s="21" t="s">
        <v>13</v>
      </c>
      <c r="L12" s="21" t="s">
        <v>12</v>
      </c>
    </row>
    <row r="13" spans="1:12" ht="73.5" customHeight="1" x14ac:dyDescent="0.35">
      <c r="B13" s="56"/>
      <c r="C13" s="50"/>
      <c r="D13" s="48"/>
      <c r="E13" s="40" t="s">
        <v>86</v>
      </c>
      <c r="F13" s="6">
        <v>43294</v>
      </c>
      <c r="G13" s="6">
        <v>45082</v>
      </c>
      <c r="H13" s="7">
        <f t="shared" ref="H13" si="0">IF(F13&gt;=$C$8,(G13-F13)/365,(G13-$C$8)/365)</f>
        <v>4.8986301369863012</v>
      </c>
      <c r="I13" s="8" t="s">
        <v>89</v>
      </c>
      <c r="J13" s="7">
        <f>IF(I13="SI",H13,0)</f>
        <v>4.8986301369863012</v>
      </c>
      <c r="K13" s="14" t="s">
        <v>90</v>
      </c>
      <c r="L13" s="15"/>
    </row>
    <row r="14" spans="1:12" ht="96" customHeight="1" x14ac:dyDescent="0.35">
      <c r="B14" s="56"/>
      <c r="C14" s="50"/>
      <c r="D14" s="48"/>
      <c r="E14" s="40" t="s">
        <v>52</v>
      </c>
      <c r="F14" s="6">
        <v>40392</v>
      </c>
      <c r="G14" s="6">
        <v>42124</v>
      </c>
      <c r="H14" s="7">
        <f t="shared" ref="H14:H18" si="1">IF(F14&gt;=$C$8,(G14-F14)/365,(G14-$C$8)/365)</f>
        <v>4.7452054794520544</v>
      </c>
      <c r="I14" s="8" t="s">
        <v>89</v>
      </c>
      <c r="J14" s="7">
        <f t="shared" ref="J14:J18" si="2">IF(I14="SI",H14,0)</f>
        <v>4.7452054794520544</v>
      </c>
      <c r="K14" s="11" t="s">
        <v>91</v>
      </c>
      <c r="L14" s="15"/>
    </row>
    <row r="15" spans="1:12" ht="48.75" customHeight="1" x14ac:dyDescent="0.35">
      <c r="B15" s="56"/>
      <c r="C15" s="50"/>
      <c r="D15" s="48"/>
      <c r="E15" s="40" t="s">
        <v>76</v>
      </c>
      <c r="F15" s="6">
        <v>37894</v>
      </c>
      <c r="G15" s="6">
        <v>37987</v>
      </c>
      <c r="H15" s="7">
        <f t="shared" si="1"/>
        <v>0.25479452054794521</v>
      </c>
      <c r="I15" s="8" t="s">
        <v>89</v>
      </c>
      <c r="J15" s="7">
        <f t="shared" si="2"/>
        <v>0.25479452054794521</v>
      </c>
      <c r="K15" s="11" t="s">
        <v>92</v>
      </c>
      <c r="L15" s="13"/>
    </row>
    <row r="16" spans="1:12" ht="51" customHeight="1" x14ac:dyDescent="0.35">
      <c r="B16" s="56"/>
      <c r="C16" s="50"/>
      <c r="D16" s="48"/>
      <c r="E16" s="40" t="s">
        <v>76</v>
      </c>
      <c r="F16" s="6">
        <v>38472</v>
      </c>
      <c r="G16" s="6">
        <v>38687</v>
      </c>
      <c r="H16" s="7">
        <f t="shared" si="1"/>
        <v>0.58904109589041098</v>
      </c>
      <c r="I16" s="8" t="s">
        <v>89</v>
      </c>
      <c r="J16" s="7">
        <f t="shared" si="2"/>
        <v>0.58904109589041098</v>
      </c>
      <c r="K16" s="11" t="s">
        <v>92</v>
      </c>
      <c r="L16" s="9"/>
    </row>
    <row r="17" spans="2:12" ht="48.75" customHeight="1" x14ac:dyDescent="0.35">
      <c r="B17" s="56"/>
      <c r="C17" s="50"/>
      <c r="D17" s="48"/>
      <c r="E17" s="40" t="s">
        <v>238</v>
      </c>
      <c r="F17" s="6">
        <v>34758</v>
      </c>
      <c r="G17" s="6">
        <v>35504</v>
      </c>
      <c r="H17" s="7">
        <f t="shared" si="1"/>
        <v>2.043835616438356</v>
      </c>
      <c r="I17" s="8" t="s">
        <v>89</v>
      </c>
      <c r="J17" s="7">
        <f t="shared" si="2"/>
        <v>2.043835616438356</v>
      </c>
      <c r="K17" s="11">
        <v>678</v>
      </c>
      <c r="L17" s="9"/>
    </row>
    <row r="18" spans="2:12" ht="51.75" customHeight="1" x14ac:dyDescent="0.35">
      <c r="B18" s="56"/>
      <c r="C18" s="50"/>
      <c r="D18" s="48"/>
      <c r="E18" s="40" t="s">
        <v>88</v>
      </c>
      <c r="F18" s="6">
        <v>28424</v>
      </c>
      <c r="G18" s="6">
        <v>33790</v>
      </c>
      <c r="H18" s="7">
        <f t="shared" si="1"/>
        <v>14.701369863013699</v>
      </c>
      <c r="I18" s="8" t="s">
        <v>89</v>
      </c>
      <c r="J18" s="7">
        <f t="shared" si="2"/>
        <v>14.701369863013699</v>
      </c>
      <c r="K18" s="11" t="s">
        <v>93</v>
      </c>
      <c r="L18" s="9"/>
    </row>
    <row r="19" spans="2:12" ht="29" x14ac:dyDescent="0.35">
      <c r="B19" s="3"/>
      <c r="C19" s="76"/>
      <c r="D19" s="76"/>
      <c r="E19" s="76"/>
      <c r="F19" s="4"/>
      <c r="G19" s="16" t="s">
        <v>18</v>
      </c>
      <c r="H19" s="17">
        <f>SUM(H13:H18)</f>
        <v>27.232876712328768</v>
      </c>
      <c r="J19" s="17">
        <f>SUM(J13:J18)</f>
        <v>27.232876712328768</v>
      </c>
      <c r="K19" s="72" t="str">
        <f>IF((H19&gt;=10)*AND(J19&gt;=10),"CALIFICA","NO CALIFICA")</f>
        <v>CALIFICA</v>
      </c>
      <c r="L19" s="72"/>
    </row>
    <row r="20" spans="2:12" ht="43.5" x14ac:dyDescent="0.35">
      <c r="B20" s="3"/>
      <c r="C20" s="76"/>
      <c r="D20" s="76"/>
      <c r="E20" s="76"/>
      <c r="F20" s="4"/>
      <c r="G20" s="25" t="s">
        <v>30</v>
      </c>
      <c r="H20" s="26">
        <v>10</v>
      </c>
    </row>
    <row r="21" spans="2:12" x14ac:dyDescent="0.35">
      <c r="F21" s="2"/>
      <c r="G21" s="2"/>
    </row>
    <row r="22" spans="2:12" x14ac:dyDescent="0.35">
      <c r="B22" s="1" t="s">
        <v>21</v>
      </c>
      <c r="F22" s="2"/>
      <c r="G22" s="2"/>
    </row>
    <row r="23" spans="2:12" ht="29" x14ac:dyDescent="0.35">
      <c r="B23" s="20" t="s">
        <v>23</v>
      </c>
      <c r="C23" s="71" t="s">
        <v>24</v>
      </c>
      <c r="D23" s="71"/>
      <c r="E23" s="71"/>
      <c r="F23" s="22" t="s">
        <v>25</v>
      </c>
      <c r="G23" s="21" t="s">
        <v>13</v>
      </c>
      <c r="H23" s="21" t="s">
        <v>26</v>
      </c>
    </row>
    <row r="24" spans="2:12" ht="41.25" customHeight="1" x14ac:dyDescent="0.35">
      <c r="B24" s="5" t="s">
        <v>73</v>
      </c>
      <c r="C24" s="75" t="s">
        <v>85</v>
      </c>
      <c r="D24" s="75"/>
      <c r="E24" s="75"/>
      <c r="F24" s="34">
        <v>40</v>
      </c>
      <c r="G24" s="34">
        <v>669</v>
      </c>
      <c r="H24" s="34" t="s">
        <v>89</v>
      </c>
    </row>
    <row r="25" spans="2:12" ht="50.25" customHeight="1" x14ac:dyDescent="0.35">
      <c r="B25" s="5" t="s">
        <v>74</v>
      </c>
      <c r="C25" s="75" t="s">
        <v>84</v>
      </c>
      <c r="D25" s="75"/>
      <c r="E25" s="75"/>
      <c r="F25" s="34">
        <v>210</v>
      </c>
      <c r="G25" s="34">
        <v>671</v>
      </c>
      <c r="H25" s="34" t="s">
        <v>89</v>
      </c>
    </row>
    <row r="26" spans="2:12" ht="32.25" customHeight="1" x14ac:dyDescent="0.35">
      <c r="B26" s="9" t="s">
        <v>75</v>
      </c>
      <c r="C26" s="75" t="s">
        <v>82</v>
      </c>
      <c r="D26" s="75"/>
      <c r="E26" s="75"/>
      <c r="F26" s="34">
        <v>36</v>
      </c>
      <c r="G26" s="34">
        <v>673</v>
      </c>
      <c r="H26" s="34" t="s">
        <v>89</v>
      </c>
    </row>
    <row r="27" spans="2:12" ht="30.75" customHeight="1" x14ac:dyDescent="0.35">
      <c r="B27" s="9" t="s">
        <v>76</v>
      </c>
      <c r="C27" s="75" t="s">
        <v>83</v>
      </c>
      <c r="D27" s="75"/>
      <c r="E27" s="75"/>
      <c r="F27" s="34">
        <v>80</v>
      </c>
      <c r="G27" s="34">
        <v>674</v>
      </c>
      <c r="H27" s="34" t="s">
        <v>89</v>
      </c>
    </row>
    <row r="28" spans="2:12" x14ac:dyDescent="0.35">
      <c r="F28" s="2"/>
      <c r="G28" s="2"/>
    </row>
    <row r="29" spans="2:12" x14ac:dyDescent="0.35">
      <c r="F29" s="2"/>
      <c r="G29" s="2"/>
    </row>
    <row r="30" spans="2:12" x14ac:dyDescent="0.35">
      <c r="F30" s="2"/>
      <c r="G30" s="2"/>
    </row>
    <row r="31" spans="2:12" x14ac:dyDescent="0.35">
      <c r="F31" s="2"/>
      <c r="G31" s="2"/>
    </row>
    <row r="32" spans="2:12" x14ac:dyDescent="0.35">
      <c r="F32" s="2"/>
      <c r="G32" s="2"/>
    </row>
    <row r="33" spans="6:7" x14ac:dyDescent="0.35">
      <c r="F33" s="2"/>
      <c r="G33" s="2"/>
    </row>
    <row r="34" spans="6:7" x14ac:dyDescent="0.35">
      <c r="F34" s="2"/>
      <c r="G34" s="2"/>
    </row>
    <row r="35" spans="6:7" x14ac:dyDescent="0.35">
      <c r="F35" s="2"/>
      <c r="G35" s="2"/>
    </row>
    <row r="36" spans="6:7" x14ac:dyDescent="0.35">
      <c r="F36" s="2"/>
      <c r="G36" s="2"/>
    </row>
    <row r="37" spans="6:7" x14ac:dyDescent="0.35">
      <c r="F37" s="2"/>
      <c r="G37" s="2"/>
    </row>
    <row r="38" spans="6:7" x14ac:dyDescent="0.35">
      <c r="F38" s="2"/>
      <c r="G38" s="2"/>
    </row>
    <row r="39" spans="6:7" x14ac:dyDescent="0.35">
      <c r="F39" s="2"/>
      <c r="G39" s="2"/>
    </row>
  </sheetData>
  <mergeCells count="14">
    <mergeCell ref="C27:E27"/>
    <mergeCell ref="C19:E19"/>
    <mergeCell ref="C23:E23"/>
    <mergeCell ref="C24:E24"/>
    <mergeCell ref="C25:E25"/>
    <mergeCell ref="C26:E26"/>
    <mergeCell ref="K19:L19"/>
    <mergeCell ref="C20:E20"/>
    <mergeCell ref="B1:L2"/>
    <mergeCell ref="C5:K5"/>
    <mergeCell ref="F7:G7"/>
    <mergeCell ref="H7:K7"/>
    <mergeCell ref="F8:G8"/>
    <mergeCell ref="H8:K8"/>
  </mergeCells>
  <conditionalFormatting sqref="I13:I18">
    <cfRule type="containsBlanks" dxfId="6" priority="1">
      <formula>LEN(TRIM(I13))=0</formula>
    </cfRule>
  </conditionalFormatting>
  <pageMargins left="0.70866141732283472" right="0.70866141732283472" top="0.74803149606299213" bottom="0.74803149606299213" header="0.31496062992125984" footer="0.31496062992125984"/>
  <pageSetup paperSize="8" scale="86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showGridLines="0" topLeftCell="A16" zoomScale="55" zoomScaleNormal="55" workbookViewId="0">
      <selection activeCell="I22" sqref="I22"/>
    </sheetView>
  </sheetViews>
  <sheetFormatPr baseColWidth="10" defaultRowHeight="14.5" x14ac:dyDescent="0.35"/>
  <cols>
    <col min="2" max="2" width="30.54296875" customWidth="1"/>
    <col min="3" max="5" width="18.54296875" customWidth="1"/>
    <col min="6" max="7" width="15.54296875" customWidth="1"/>
    <col min="8" max="8" width="15.7265625" customWidth="1"/>
    <col min="9" max="9" width="16.26953125" customWidth="1"/>
    <col min="10" max="10" width="13.1796875" customWidth="1"/>
    <col min="11" max="11" width="13.453125" customWidth="1"/>
    <col min="12" max="12" width="47.1796875" customWidth="1"/>
  </cols>
  <sheetData>
    <row r="1" spans="1:12" x14ac:dyDescent="0.35">
      <c r="B1" s="69" t="s">
        <v>16</v>
      </c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x14ac:dyDescent="0.35"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5" spans="1:12" x14ac:dyDescent="0.35">
      <c r="B5" s="12" t="s">
        <v>0</v>
      </c>
      <c r="C5" s="80" t="s">
        <v>39</v>
      </c>
      <c r="D5" s="78"/>
      <c r="E5" s="78"/>
      <c r="F5" s="78"/>
      <c r="G5" s="78"/>
      <c r="H5" s="78"/>
      <c r="I5" s="78"/>
      <c r="J5" s="78"/>
      <c r="K5" s="78"/>
    </row>
    <row r="7" spans="1:12" ht="26" x14ac:dyDescent="0.35">
      <c r="B7" s="18" t="s">
        <v>1</v>
      </c>
      <c r="C7" s="19" t="s">
        <v>3</v>
      </c>
      <c r="D7" s="19" t="s">
        <v>4</v>
      </c>
      <c r="E7" s="18" t="s">
        <v>2</v>
      </c>
      <c r="F7" s="71" t="s">
        <v>14</v>
      </c>
      <c r="G7" s="71"/>
      <c r="H7" s="72" t="s">
        <v>96</v>
      </c>
      <c r="I7" s="72"/>
      <c r="J7" s="72"/>
      <c r="K7" s="72"/>
    </row>
    <row r="8" spans="1:12" ht="20.5" customHeight="1" x14ac:dyDescent="0.35">
      <c r="B8" s="8" t="s">
        <v>94</v>
      </c>
      <c r="C8" s="6">
        <v>31005</v>
      </c>
      <c r="D8" s="6">
        <v>41194</v>
      </c>
      <c r="E8" s="11" t="s">
        <v>95</v>
      </c>
      <c r="F8" s="71" t="s">
        <v>15</v>
      </c>
      <c r="G8" s="71"/>
      <c r="H8" s="73" t="s">
        <v>97</v>
      </c>
      <c r="I8" s="73"/>
      <c r="J8" s="73"/>
      <c r="K8" s="73"/>
    </row>
    <row r="9" spans="1:12" ht="63.75" customHeight="1" x14ac:dyDescent="0.35">
      <c r="A9" s="24" t="s">
        <v>29</v>
      </c>
      <c r="B9" s="23"/>
      <c r="C9" s="27">
        <v>683</v>
      </c>
      <c r="D9" s="27">
        <v>685</v>
      </c>
      <c r="E9" s="27">
        <v>695</v>
      </c>
      <c r="F9" s="23"/>
      <c r="G9" s="23"/>
      <c r="H9" s="23"/>
      <c r="I9" s="23"/>
      <c r="J9" s="23"/>
      <c r="K9" s="23"/>
    </row>
    <row r="11" spans="1:12" x14ac:dyDescent="0.35">
      <c r="B11" s="59"/>
      <c r="C11" s="60"/>
      <c r="D11" s="60"/>
      <c r="E11" s="1" t="s">
        <v>5</v>
      </c>
    </row>
    <row r="12" spans="1:12" ht="43.5" x14ac:dyDescent="0.35">
      <c r="B12" s="45"/>
      <c r="C12" s="46"/>
      <c r="D12" s="46"/>
      <c r="E12" s="42" t="s">
        <v>6</v>
      </c>
      <c r="F12" s="42" t="s">
        <v>7</v>
      </c>
      <c r="G12" s="20" t="s">
        <v>8</v>
      </c>
      <c r="H12" s="21" t="s">
        <v>10</v>
      </c>
      <c r="I12" s="21" t="s">
        <v>9</v>
      </c>
      <c r="J12" s="21" t="s">
        <v>11</v>
      </c>
      <c r="K12" s="21" t="s">
        <v>13</v>
      </c>
      <c r="L12" s="21" t="s">
        <v>12</v>
      </c>
    </row>
    <row r="13" spans="1:12" ht="92.25" customHeight="1" x14ac:dyDescent="0.35">
      <c r="B13" s="56"/>
      <c r="C13" s="48"/>
      <c r="D13" s="48"/>
      <c r="E13" s="40" t="s">
        <v>239</v>
      </c>
      <c r="F13" s="6">
        <v>35614</v>
      </c>
      <c r="G13" s="6">
        <v>42151</v>
      </c>
      <c r="H13" s="7">
        <f t="shared" ref="H13" si="0">IF(F13&gt;=$C$8,(G13-F13)/365,(G13-$C$8)/365)</f>
        <v>17.909589041095892</v>
      </c>
      <c r="I13" s="8" t="s">
        <v>89</v>
      </c>
      <c r="J13" s="7">
        <f>IF(I13="SI",H13,0)</f>
        <v>17.909589041095892</v>
      </c>
      <c r="K13" s="14" t="s">
        <v>175</v>
      </c>
      <c r="L13" s="15"/>
    </row>
    <row r="14" spans="1:12" ht="92.25" customHeight="1" x14ac:dyDescent="0.35">
      <c r="B14" s="56"/>
      <c r="C14" s="48"/>
      <c r="D14" s="48"/>
      <c r="E14" s="40" t="s">
        <v>174</v>
      </c>
      <c r="F14" s="6">
        <v>35270</v>
      </c>
      <c r="G14" s="6">
        <v>35453</v>
      </c>
      <c r="H14" s="7">
        <f t="shared" ref="H14:H15" si="1">IF(F14&gt;=$C$8,(G14-F14)/365,(G14-$C$8)/365)</f>
        <v>0.50136986301369868</v>
      </c>
      <c r="I14" s="8" t="s">
        <v>89</v>
      </c>
      <c r="J14" s="7">
        <f t="shared" ref="J14:J15" si="2">IF(I14="SI",H14,0)</f>
        <v>0.50136986301369868</v>
      </c>
      <c r="K14" s="14" t="s">
        <v>176</v>
      </c>
      <c r="L14" s="15"/>
    </row>
    <row r="15" spans="1:12" ht="108" customHeight="1" x14ac:dyDescent="0.35">
      <c r="B15" s="56"/>
      <c r="C15" s="50"/>
      <c r="D15" s="48"/>
      <c r="E15" s="40" t="s">
        <v>240</v>
      </c>
      <c r="F15" s="6">
        <v>31005</v>
      </c>
      <c r="G15" s="6">
        <v>35269</v>
      </c>
      <c r="H15" s="7">
        <f t="shared" si="1"/>
        <v>11.682191780821919</v>
      </c>
      <c r="I15" s="8" t="s">
        <v>89</v>
      </c>
      <c r="J15" s="7">
        <f t="shared" si="2"/>
        <v>11.682191780821919</v>
      </c>
      <c r="K15" s="11" t="s">
        <v>177</v>
      </c>
      <c r="L15" s="15"/>
    </row>
    <row r="16" spans="1:12" ht="29" x14ac:dyDescent="0.35">
      <c r="B16" s="3"/>
      <c r="C16" s="76"/>
      <c r="D16" s="76"/>
      <c r="E16" s="76"/>
      <c r="F16" s="4"/>
      <c r="G16" s="16" t="s">
        <v>18</v>
      </c>
      <c r="H16" s="17">
        <f>SUM(H13:H15)</f>
        <v>30.093150684931508</v>
      </c>
      <c r="I16" s="16" t="s">
        <v>19</v>
      </c>
      <c r="J16" s="17">
        <f>SUM(J13:J15)</f>
        <v>30.093150684931508</v>
      </c>
      <c r="K16" s="72" t="str">
        <f>IF((H16&gt;=10)*AND(J16&gt;=10),"CALIFICA","NO CALIFICA")</f>
        <v>CALIFICA</v>
      </c>
      <c r="L16" s="72"/>
    </row>
    <row r="17" spans="2:8" ht="43.5" x14ac:dyDescent="0.35">
      <c r="B17" s="3"/>
      <c r="C17" s="76"/>
      <c r="D17" s="76"/>
      <c r="E17" s="76"/>
      <c r="F17" s="4"/>
      <c r="G17" s="25" t="s">
        <v>30</v>
      </c>
      <c r="H17" s="35">
        <v>10</v>
      </c>
    </row>
    <row r="18" spans="2:8" x14ac:dyDescent="0.35">
      <c r="F18" s="2"/>
      <c r="G18" s="2"/>
    </row>
    <row r="19" spans="2:8" x14ac:dyDescent="0.35">
      <c r="F19" s="2"/>
      <c r="G19" s="2"/>
    </row>
    <row r="20" spans="2:8" x14ac:dyDescent="0.35">
      <c r="B20" s="1" t="s">
        <v>21</v>
      </c>
      <c r="F20" s="2"/>
      <c r="G20" s="2"/>
    </row>
    <row r="21" spans="2:8" ht="46.5" customHeight="1" x14ac:dyDescent="0.35">
      <c r="B21" s="20" t="s">
        <v>23</v>
      </c>
      <c r="C21" s="71" t="s">
        <v>24</v>
      </c>
      <c r="D21" s="71"/>
      <c r="E21" s="71"/>
      <c r="F21" s="22" t="s">
        <v>25</v>
      </c>
      <c r="G21" s="21" t="s">
        <v>13</v>
      </c>
      <c r="H21" s="21" t="s">
        <v>26</v>
      </c>
    </row>
    <row r="22" spans="2:8" ht="34.5" customHeight="1" x14ac:dyDescent="0.35">
      <c r="B22" s="5" t="s">
        <v>170</v>
      </c>
      <c r="C22" s="75" t="s">
        <v>171</v>
      </c>
      <c r="D22" s="75"/>
      <c r="E22" s="75"/>
      <c r="F22" s="34"/>
      <c r="G22" s="34">
        <v>687</v>
      </c>
      <c r="H22" s="34" t="s">
        <v>89</v>
      </c>
    </row>
    <row r="23" spans="2:8" ht="33" customHeight="1" x14ac:dyDescent="0.35">
      <c r="B23" s="5" t="s">
        <v>172</v>
      </c>
      <c r="C23" s="75" t="s">
        <v>173</v>
      </c>
      <c r="D23" s="75"/>
      <c r="E23" s="75"/>
      <c r="F23" s="34">
        <v>20</v>
      </c>
      <c r="G23" s="34">
        <v>693</v>
      </c>
      <c r="H23" s="34" t="s">
        <v>224</v>
      </c>
    </row>
    <row r="24" spans="2:8" x14ac:dyDescent="0.35">
      <c r="F24" s="2"/>
      <c r="G24" s="2"/>
    </row>
    <row r="25" spans="2:8" x14ac:dyDescent="0.35">
      <c r="F25" s="2"/>
      <c r="G25" s="2"/>
    </row>
    <row r="26" spans="2:8" x14ac:dyDescent="0.35">
      <c r="F26" s="2"/>
      <c r="G26" s="2"/>
    </row>
    <row r="27" spans="2:8" x14ac:dyDescent="0.35">
      <c r="F27" s="2"/>
      <c r="G27" s="2"/>
    </row>
    <row r="28" spans="2:8" x14ac:dyDescent="0.35">
      <c r="F28" s="2"/>
      <c r="G28" s="2"/>
    </row>
    <row r="29" spans="2:8" x14ac:dyDescent="0.35">
      <c r="F29" s="2"/>
      <c r="G29" s="2"/>
    </row>
    <row r="30" spans="2:8" x14ac:dyDescent="0.35">
      <c r="F30" s="2"/>
      <c r="G30" s="2"/>
    </row>
    <row r="31" spans="2:8" x14ac:dyDescent="0.35">
      <c r="F31" s="2"/>
      <c r="G31" s="2"/>
    </row>
    <row r="32" spans="2:8" x14ac:dyDescent="0.35">
      <c r="F32" s="2"/>
      <c r="G32" s="2"/>
    </row>
    <row r="33" spans="6:7" x14ac:dyDescent="0.35">
      <c r="F33" s="2"/>
      <c r="G33" s="2"/>
    </row>
    <row r="34" spans="6:7" x14ac:dyDescent="0.35">
      <c r="F34" s="2"/>
      <c r="G34" s="2"/>
    </row>
  </sheetData>
  <mergeCells count="12">
    <mergeCell ref="C23:E23"/>
    <mergeCell ref="K16:L16"/>
    <mergeCell ref="C17:E17"/>
    <mergeCell ref="C16:E16"/>
    <mergeCell ref="C21:E21"/>
    <mergeCell ref="C22:E22"/>
    <mergeCell ref="B1:L2"/>
    <mergeCell ref="C5:K5"/>
    <mergeCell ref="F7:G7"/>
    <mergeCell ref="H7:K7"/>
    <mergeCell ref="F8:G8"/>
    <mergeCell ref="H8:K8"/>
  </mergeCells>
  <conditionalFormatting sqref="I13:I15">
    <cfRule type="containsBlanks" dxfId="5" priority="2">
      <formula>LEN(TRIM(I13))=0</formula>
    </cfRule>
  </conditionalFormatting>
  <pageMargins left="0.70866141732283472" right="0.70866141732283472" top="0.74803149606299213" bottom="0.74803149606299213" header="0.31496062992125984" footer="0.31496062992125984"/>
  <pageSetup paperSize="8" scale="86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showGridLines="0" topLeftCell="A10" zoomScale="55" zoomScaleNormal="55" workbookViewId="0">
      <selection activeCell="L8" sqref="L8"/>
    </sheetView>
  </sheetViews>
  <sheetFormatPr baseColWidth="10" defaultRowHeight="14.5" x14ac:dyDescent="0.35"/>
  <cols>
    <col min="2" max="2" width="30.54296875" customWidth="1"/>
    <col min="3" max="5" width="18.54296875" customWidth="1"/>
    <col min="6" max="7" width="15.54296875" customWidth="1"/>
    <col min="8" max="8" width="15.7265625" customWidth="1"/>
    <col min="9" max="9" width="16.26953125" customWidth="1"/>
    <col min="10" max="10" width="13.1796875" customWidth="1"/>
    <col min="11" max="11" width="13.453125" customWidth="1"/>
    <col min="12" max="12" width="47.1796875" customWidth="1"/>
  </cols>
  <sheetData>
    <row r="1" spans="1:12" x14ac:dyDescent="0.35">
      <c r="B1" s="69" t="s">
        <v>16</v>
      </c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x14ac:dyDescent="0.35"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5" spans="1:12" x14ac:dyDescent="0.35">
      <c r="B5" s="12" t="s">
        <v>0</v>
      </c>
      <c r="C5" s="80" t="s">
        <v>40</v>
      </c>
      <c r="D5" s="78"/>
      <c r="E5" s="78"/>
      <c r="F5" s="78"/>
      <c r="G5" s="78"/>
      <c r="H5" s="78"/>
      <c r="I5" s="78"/>
      <c r="J5" s="78"/>
      <c r="K5" s="78"/>
    </row>
    <row r="7" spans="1:12" ht="26" x14ac:dyDescent="0.35">
      <c r="B7" s="18" t="s">
        <v>1</v>
      </c>
      <c r="C7" s="19" t="s">
        <v>3</v>
      </c>
      <c r="D7" s="19" t="s">
        <v>4</v>
      </c>
      <c r="E7" s="18" t="s">
        <v>2</v>
      </c>
      <c r="F7" s="71" t="s">
        <v>14</v>
      </c>
      <c r="G7" s="71"/>
      <c r="H7" s="72" t="s">
        <v>179</v>
      </c>
      <c r="I7" s="72"/>
      <c r="J7" s="72"/>
      <c r="K7" s="72"/>
    </row>
    <row r="8" spans="1:12" ht="20.5" customHeight="1" x14ac:dyDescent="0.35">
      <c r="B8" s="10" t="s">
        <v>98</v>
      </c>
      <c r="C8" s="6">
        <v>34865</v>
      </c>
      <c r="D8" s="6">
        <v>36292</v>
      </c>
      <c r="E8" s="11" t="s">
        <v>178</v>
      </c>
      <c r="F8" s="71" t="s">
        <v>15</v>
      </c>
      <c r="G8" s="71"/>
      <c r="H8" s="73" t="s">
        <v>180</v>
      </c>
      <c r="I8" s="73"/>
      <c r="J8" s="73"/>
      <c r="K8" s="73"/>
      <c r="L8" s="57"/>
    </row>
    <row r="9" spans="1:12" ht="65.25" customHeight="1" x14ac:dyDescent="0.35">
      <c r="A9" s="24" t="s">
        <v>29</v>
      </c>
      <c r="B9" s="23"/>
      <c r="C9" s="27">
        <v>703</v>
      </c>
      <c r="D9" s="27">
        <v>705</v>
      </c>
      <c r="E9" s="27">
        <v>708</v>
      </c>
      <c r="F9" s="23"/>
      <c r="G9" s="23"/>
      <c r="H9" s="23"/>
      <c r="I9" s="23"/>
      <c r="J9" s="23"/>
      <c r="K9" s="23"/>
    </row>
    <row r="11" spans="1:12" x14ac:dyDescent="0.35">
      <c r="B11" s="59"/>
      <c r="C11" s="60"/>
      <c r="D11" s="60"/>
      <c r="E11" s="1" t="s">
        <v>5</v>
      </c>
    </row>
    <row r="12" spans="1:12" ht="43.5" x14ac:dyDescent="0.35">
      <c r="B12" s="45"/>
      <c r="C12" s="46"/>
      <c r="D12" s="46"/>
      <c r="E12" s="42" t="s">
        <v>6</v>
      </c>
      <c r="F12" s="42" t="s">
        <v>7</v>
      </c>
      <c r="G12" s="20" t="s">
        <v>8</v>
      </c>
      <c r="H12" s="21" t="s">
        <v>10</v>
      </c>
      <c r="I12" s="21" t="s">
        <v>9</v>
      </c>
      <c r="J12" s="21" t="s">
        <v>11</v>
      </c>
      <c r="K12" s="21" t="s">
        <v>13</v>
      </c>
      <c r="L12" s="21" t="s">
        <v>12</v>
      </c>
    </row>
    <row r="13" spans="1:12" ht="78.75" customHeight="1" x14ac:dyDescent="0.35">
      <c r="B13" s="56"/>
      <c r="C13" s="50"/>
      <c r="D13" s="48"/>
      <c r="E13" s="40" t="s">
        <v>230</v>
      </c>
      <c r="F13" s="6">
        <v>44468</v>
      </c>
      <c r="G13" s="6">
        <v>44749</v>
      </c>
      <c r="H13" s="7">
        <f t="shared" ref="H13:H17" si="0">IF(F13&gt;=$C$8,(G13-F13)/365,(G13-$C$8)/365)</f>
        <v>0.76986301369863008</v>
      </c>
      <c r="I13" s="8" t="s">
        <v>89</v>
      </c>
      <c r="J13" s="7">
        <f>IF(I13="SI",H13,0)</f>
        <v>0.76986301369863008</v>
      </c>
      <c r="K13" s="14" t="s">
        <v>183</v>
      </c>
      <c r="L13" s="15"/>
    </row>
    <row r="14" spans="1:12" ht="60.75" customHeight="1" x14ac:dyDescent="0.35">
      <c r="B14" s="56"/>
      <c r="C14" s="50"/>
      <c r="D14" s="48"/>
      <c r="E14" s="40" t="s">
        <v>230</v>
      </c>
      <c r="F14" s="6">
        <v>44768</v>
      </c>
      <c r="G14" s="6">
        <v>45132</v>
      </c>
      <c r="H14" s="7">
        <f t="shared" si="0"/>
        <v>0.99726027397260275</v>
      </c>
      <c r="I14" s="8" t="s">
        <v>89</v>
      </c>
      <c r="J14" s="7">
        <f t="shared" ref="J14:J15" si="1">IF(I14="SI",H14,0)</f>
        <v>0.99726027397260275</v>
      </c>
      <c r="K14" s="14" t="s">
        <v>183</v>
      </c>
      <c r="L14" s="15"/>
    </row>
    <row r="15" spans="1:12" ht="78" customHeight="1" x14ac:dyDescent="0.35">
      <c r="B15" s="56"/>
      <c r="C15" s="50"/>
      <c r="D15" s="48"/>
      <c r="E15" s="40" t="s">
        <v>181</v>
      </c>
      <c r="F15" s="6">
        <v>40324</v>
      </c>
      <c r="G15" s="6">
        <v>41146</v>
      </c>
      <c r="H15" s="7">
        <f t="shared" si="0"/>
        <v>2.2520547945205478</v>
      </c>
      <c r="I15" s="8" t="s">
        <v>89</v>
      </c>
      <c r="J15" s="7">
        <f t="shared" si="1"/>
        <v>2.2520547945205478</v>
      </c>
      <c r="K15" s="11" t="s">
        <v>184</v>
      </c>
      <c r="L15" s="15"/>
    </row>
    <row r="16" spans="1:12" ht="73.5" customHeight="1" x14ac:dyDescent="0.35">
      <c r="B16" s="56"/>
      <c r="C16" s="50"/>
      <c r="D16" s="48"/>
      <c r="E16" s="40" t="s">
        <v>181</v>
      </c>
      <c r="F16" s="6">
        <v>41148</v>
      </c>
      <c r="G16" s="6">
        <v>42570</v>
      </c>
      <c r="H16" s="7">
        <f t="shared" si="0"/>
        <v>3.8958904109589043</v>
      </c>
      <c r="I16" s="8" t="s">
        <v>89</v>
      </c>
      <c r="J16" s="7">
        <f t="shared" ref="J16:J17" si="2">IF(I16="SI",H16,0)</f>
        <v>3.8958904109589043</v>
      </c>
      <c r="K16" s="11" t="s">
        <v>185</v>
      </c>
      <c r="L16" s="15"/>
    </row>
    <row r="17" spans="2:12" ht="54.75" customHeight="1" x14ac:dyDescent="0.35">
      <c r="B17" s="56"/>
      <c r="C17" s="48"/>
      <c r="D17" s="48"/>
      <c r="E17" s="40" t="s">
        <v>182</v>
      </c>
      <c r="F17" s="6">
        <v>36526</v>
      </c>
      <c r="G17" s="6">
        <v>36890</v>
      </c>
      <c r="H17" s="7">
        <f t="shared" si="0"/>
        <v>0.99726027397260275</v>
      </c>
      <c r="I17" s="8" t="s">
        <v>89</v>
      </c>
      <c r="J17" s="7">
        <f t="shared" si="2"/>
        <v>0.99726027397260275</v>
      </c>
      <c r="K17" s="11" t="s">
        <v>186</v>
      </c>
      <c r="L17" s="15"/>
    </row>
    <row r="18" spans="2:12" ht="29" x14ac:dyDescent="0.35">
      <c r="B18" s="3"/>
      <c r="C18" s="76"/>
      <c r="D18" s="76"/>
      <c r="E18" s="76"/>
      <c r="F18" s="4"/>
      <c r="G18" s="16" t="s">
        <v>18</v>
      </c>
      <c r="H18" s="17">
        <f>SUM(H13:H17)</f>
        <v>8.912328767123288</v>
      </c>
      <c r="I18" s="16" t="s">
        <v>19</v>
      </c>
      <c r="J18" s="17">
        <f>SUM(J13:J17)</f>
        <v>8.912328767123288</v>
      </c>
      <c r="K18" s="72" t="str">
        <f>IF((H18&gt;=3)*AND(J18&gt;=1),"CALIFICA","NO CALIFICA")</f>
        <v>CALIFICA</v>
      </c>
      <c r="L18" s="72"/>
    </row>
    <row r="19" spans="2:12" ht="43.5" x14ac:dyDescent="0.35">
      <c r="B19" s="3"/>
      <c r="C19" s="76"/>
      <c r="D19" s="76"/>
      <c r="E19" s="76"/>
      <c r="F19" s="4"/>
      <c r="G19" s="25" t="s">
        <v>30</v>
      </c>
      <c r="H19" s="35">
        <v>3</v>
      </c>
      <c r="I19" s="25" t="s">
        <v>30</v>
      </c>
      <c r="J19" s="35">
        <v>1</v>
      </c>
    </row>
    <row r="20" spans="2:12" x14ac:dyDescent="0.35">
      <c r="B20" s="3"/>
      <c r="C20" s="76"/>
      <c r="D20" s="76"/>
      <c r="E20" s="76"/>
      <c r="F20" s="76"/>
      <c r="G20" s="76"/>
      <c r="H20" s="76"/>
      <c r="I20" s="4"/>
      <c r="J20" s="4"/>
    </row>
    <row r="21" spans="2:12" x14ac:dyDescent="0.35">
      <c r="B21" s="3"/>
      <c r="C21" s="3"/>
      <c r="D21" s="3"/>
      <c r="E21" s="3"/>
      <c r="F21" s="4"/>
      <c r="G21" s="4"/>
      <c r="H21" s="4"/>
      <c r="I21" s="4"/>
      <c r="J21" s="4"/>
    </row>
    <row r="22" spans="2:12" x14ac:dyDescent="0.35">
      <c r="F22" s="2"/>
      <c r="G22" s="4"/>
      <c r="H22" s="4"/>
      <c r="I22" s="4"/>
      <c r="J22" s="4"/>
    </row>
    <row r="23" spans="2:12" x14ac:dyDescent="0.35">
      <c r="B23" s="1" t="s">
        <v>21</v>
      </c>
      <c r="F23" s="2"/>
      <c r="G23" s="2"/>
    </row>
    <row r="24" spans="2:12" x14ac:dyDescent="0.35">
      <c r="B24" s="29" t="s">
        <v>22</v>
      </c>
    </row>
    <row r="25" spans="2:12" x14ac:dyDescent="0.35">
      <c r="F25" s="2"/>
      <c r="G25" s="2"/>
    </row>
    <row r="26" spans="2:12" x14ac:dyDescent="0.35">
      <c r="F26" s="2"/>
      <c r="G26" s="2"/>
    </row>
    <row r="27" spans="2:12" x14ac:dyDescent="0.35">
      <c r="F27" s="2"/>
      <c r="G27" s="2"/>
    </row>
    <row r="28" spans="2:12" x14ac:dyDescent="0.35">
      <c r="F28" s="2"/>
      <c r="G28" s="2"/>
    </row>
    <row r="29" spans="2:12" x14ac:dyDescent="0.35">
      <c r="F29" s="2"/>
      <c r="G29" s="2"/>
    </row>
    <row r="30" spans="2:12" x14ac:dyDescent="0.35">
      <c r="F30" s="2"/>
      <c r="G30" s="2"/>
    </row>
    <row r="31" spans="2:12" x14ac:dyDescent="0.35">
      <c r="F31" s="2"/>
      <c r="G31" s="2"/>
    </row>
    <row r="32" spans="2:12" x14ac:dyDescent="0.35">
      <c r="F32" s="2"/>
      <c r="G32" s="2"/>
    </row>
    <row r="33" spans="6:7" x14ac:dyDescent="0.35">
      <c r="F33" s="2"/>
      <c r="G33" s="2"/>
    </row>
    <row r="34" spans="6:7" x14ac:dyDescent="0.35">
      <c r="F34" s="2"/>
      <c r="G34" s="2"/>
    </row>
    <row r="35" spans="6:7" x14ac:dyDescent="0.35">
      <c r="F35" s="2"/>
      <c r="G35" s="2"/>
    </row>
    <row r="36" spans="6:7" x14ac:dyDescent="0.35">
      <c r="F36" s="2"/>
      <c r="G36" s="2"/>
    </row>
  </sheetData>
  <mergeCells count="10">
    <mergeCell ref="C20:H20"/>
    <mergeCell ref="K18:L18"/>
    <mergeCell ref="C19:E19"/>
    <mergeCell ref="C18:E18"/>
    <mergeCell ref="B1:L2"/>
    <mergeCell ref="C5:K5"/>
    <mergeCell ref="F7:G7"/>
    <mergeCell ref="H7:K7"/>
    <mergeCell ref="F8:G8"/>
    <mergeCell ref="H8:K8"/>
  </mergeCells>
  <conditionalFormatting sqref="I13:I17">
    <cfRule type="containsBlanks" dxfId="4" priority="3">
      <formula>LEN(TRIM(I13))=0</formula>
    </cfRule>
  </conditionalFormatting>
  <pageMargins left="0.70866141732283472" right="0.70866141732283472" top="0.74803149606299213" bottom="0.74803149606299213" header="0.31496062992125984" footer="0.31496062992125984"/>
  <pageSetup paperSize="8" scale="8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or xmlns="3974794e-4756-46e1-9e92-7d069dd436b7" xsi:nil="true"/>
    <qzcy xmlns="3974794e-4756-46e1-9e92-7d069dd436b7" xsi:nil="true"/>
    <Secci_x00f3_n xmlns="3974794e-4756-46e1-9e92-7d069dd436b7" xsi:nil="true"/>
    <Tema xmlns="3974794e-4756-46e1-9e92-7d069dd436b7" xsi:nil="true"/>
    <Actor_x0020_2 xmlns="3974794e-4756-46e1-9e92-7d069dd436b7" xsi:nil="true"/>
    <_dlc_DocId xmlns="c9af1732-5c4a-47a8-8a40-65a3d58cbfeb">H4ZUARPRAJFR-49-8779</_dlc_DocId>
    <_dlc_DocIdUrl xmlns="c9af1732-5c4a-47a8-8a40-65a3d58cbfeb">
      <Url>http://portal/seccion/centro_documental/_layouts/15/DocIdRedir.aspx?ID=H4ZUARPRAJFR-49-8779</Url>
      <Description>H4ZUARPRAJFR-49-8779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6F828414A6E240AABA28FBBB61B714" ma:contentTypeVersion="5" ma:contentTypeDescription="Crear nuevo documento." ma:contentTypeScope="" ma:versionID="a3548d2fc7ae785f3ba5ec3748fa7c0e">
  <xsd:schema xmlns:xsd="http://www.w3.org/2001/XMLSchema" xmlns:xs="http://www.w3.org/2001/XMLSchema" xmlns:p="http://schemas.microsoft.com/office/2006/metadata/properties" xmlns:ns2="c9af1732-5c4a-47a8-8a40-65a3d58cbfeb" xmlns:ns3="3974794e-4756-46e1-9e92-7d069dd436b7" targetNamespace="http://schemas.microsoft.com/office/2006/metadata/properties" ma:root="true" ma:fieldsID="33d3f5d2f1de4e51e45ef0743d009f68" ns2:_="" ns3:_="">
    <xsd:import namespace="c9af1732-5c4a-47a8-8a40-65a3d58cbfeb"/>
    <xsd:import namespace="3974794e-4756-46e1-9e92-7d069dd436b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ecci_x00f3_n" minOccurs="0"/>
                <xsd:element ref="ns3:Sector" minOccurs="0"/>
                <xsd:element ref="ns3:Tema" minOccurs="0"/>
                <xsd:element ref="ns3:qzcy" minOccurs="0"/>
                <xsd:element ref="ns3:Actor_x0020_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af1732-5c4a-47a8-8a40-65a3d58cbfe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4794e-4756-46e1-9e92-7d069dd436b7" elementFormDefault="qualified">
    <xsd:import namespace="http://schemas.microsoft.com/office/2006/documentManagement/types"/>
    <xsd:import namespace="http://schemas.microsoft.com/office/infopath/2007/PartnerControls"/>
    <xsd:element name="Secci_x00f3_n" ma:index="11" nillable="true" ma:displayName="Sección" ma:format="Dropdown" ma:internalName="Secci_x00f3_n">
      <xsd:simpleType>
        <xsd:union memberTypes="dms:Text">
          <xsd:simpleType>
            <xsd:restriction base="dms:Choice">
              <xsd:enumeration value="Cuerpos Colegiados"/>
              <xsd:enumeration value="Tribunal de Solución de Controversias"/>
            </xsd:restriction>
          </xsd:simpleType>
        </xsd:union>
      </xsd:simpleType>
    </xsd:element>
    <xsd:element name="Sector" ma:index="12" nillable="true" ma:displayName="Sector" ma:format="Dropdown" ma:internalName="Sector">
      <xsd:simpleType>
        <xsd:union memberTypes="dms:Text">
          <xsd:simpleType>
            <xsd:restriction base="dms:Choice">
              <xsd:enumeration value="Electricidad"/>
              <xsd:enumeration value="Gas Natural"/>
              <xsd:enumeration value="Hidrocarburos Líquidos"/>
              <xsd:enumeration value="Otros"/>
            </xsd:restriction>
          </xsd:simpleType>
        </xsd:union>
      </xsd:simpleType>
    </xsd:element>
    <xsd:element name="Tema" ma:index="13" nillable="true" ma:displayName="Tema" ma:format="Dropdown" ma:internalName="Tema">
      <xsd:simpleType>
        <xsd:union memberTypes="dms:Text">
          <xsd:simpleType>
            <xsd:restriction base="dms:Choice">
              <xsd:enumeration value="Calidad"/>
              <xsd:enumeration value="Regulación"/>
              <xsd:enumeration value="Acceso"/>
              <xsd:enumeration value="Otros"/>
            </xsd:restriction>
          </xsd:simpleType>
        </xsd:union>
      </xsd:simpleType>
    </xsd:element>
    <xsd:element name="qzcy" ma:index="14" nillable="true" ma:displayName="Actor 1" ma:internalName="qzcy">
      <xsd:simpleType>
        <xsd:restriction base="dms:Text"/>
      </xsd:simpleType>
    </xsd:element>
    <xsd:element name="Actor_x0020_2" ma:index="15" nillable="true" ma:displayName="Actor 2" ma:internalName="Actor_x0020_2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335113-EAD0-4A58-AC7D-8C8B1B10C554}"/>
</file>

<file path=customXml/itemProps2.xml><?xml version="1.0" encoding="utf-8"?>
<ds:datastoreItem xmlns:ds="http://schemas.openxmlformats.org/officeDocument/2006/customXml" ds:itemID="{93E07F2E-9B5D-4956-ADC4-7B5D6518720A}"/>
</file>

<file path=customXml/itemProps3.xml><?xml version="1.0" encoding="utf-8"?>
<ds:datastoreItem xmlns:ds="http://schemas.openxmlformats.org/officeDocument/2006/customXml" ds:itemID="{F79D0634-6BA9-41E0-9393-B984E34869B7}"/>
</file>

<file path=customXml/itemProps4.xml><?xml version="1.0" encoding="utf-8"?>
<ds:datastoreItem xmlns:ds="http://schemas.openxmlformats.org/officeDocument/2006/customXml" ds:itemID="{5277BAD0-9BD3-4397-898C-8E95A46D0E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15</vt:i4>
      </vt:variant>
    </vt:vector>
  </HeadingPairs>
  <TitlesOfParts>
    <vt:vector size="30" baseType="lpstr">
      <vt:lpstr>EE-1</vt:lpstr>
      <vt:lpstr>EE-2 (1)</vt:lpstr>
      <vt:lpstr>EE-2 (2)</vt:lpstr>
      <vt:lpstr>EE-3</vt:lpstr>
      <vt:lpstr>EE-4</vt:lpstr>
      <vt:lpstr>EE-5 (1)</vt:lpstr>
      <vt:lpstr>EE-5 (2)</vt:lpstr>
      <vt:lpstr>EE-6</vt:lpstr>
      <vt:lpstr>EE-7 (1)</vt:lpstr>
      <vt:lpstr>EE-7 (2)</vt:lpstr>
      <vt:lpstr>EE-8 (1)</vt:lpstr>
      <vt:lpstr>EE-8 (2)</vt:lpstr>
      <vt:lpstr>EE-8 (3)</vt:lpstr>
      <vt:lpstr>EE-9 (1)</vt:lpstr>
      <vt:lpstr>EE-9 (2)</vt:lpstr>
      <vt:lpstr>'EE-1'!Área_de_impresión</vt:lpstr>
      <vt:lpstr>'EE-2 (1)'!Área_de_impresión</vt:lpstr>
      <vt:lpstr>'EE-2 (2)'!Área_de_impresión</vt:lpstr>
      <vt:lpstr>'EE-3'!Área_de_impresión</vt:lpstr>
      <vt:lpstr>'EE-4'!Área_de_impresión</vt:lpstr>
      <vt:lpstr>'EE-5 (1)'!Área_de_impresión</vt:lpstr>
      <vt:lpstr>'EE-5 (2)'!Área_de_impresión</vt:lpstr>
      <vt:lpstr>'EE-6'!Área_de_impresión</vt:lpstr>
      <vt:lpstr>'EE-7 (1)'!Área_de_impresión</vt:lpstr>
      <vt:lpstr>'EE-7 (2)'!Área_de_impresión</vt:lpstr>
      <vt:lpstr>'EE-8 (1)'!Área_de_impresión</vt:lpstr>
      <vt:lpstr>'EE-8 (2)'!Área_de_impresión</vt:lpstr>
      <vt:lpstr>'EE-8 (3)'!Área_de_impresión</vt:lpstr>
      <vt:lpstr>'EE-9 (1)'!Área_de_impresión</vt:lpstr>
      <vt:lpstr>'EE-9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Romero Troncoso</dc:creator>
  <cp:lastModifiedBy>Alejandro Martin Pastor Podesta</cp:lastModifiedBy>
  <cp:lastPrinted>2023-04-24T22:40:56Z</cp:lastPrinted>
  <dcterms:created xsi:type="dcterms:W3CDTF">2023-04-17T21:44:10Z</dcterms:created>
  <dcterms:modified xsi:type="dcterms:W3CDTF">2024-03-21T12:47:03Z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0x010100F66F828414A6E240AABA28FBBB61B714</vt:lpwstr>
  </property>
  <property fmtid="{D5CDD505-2E9C-101B-9397-08002B2CF9AE}" pid="3" name="_dlc_DocIdItemGuid">
    <vt:lpwstr>7d9429b5-d8a8-4a93-8863-d1a08020602b</vt:lpwstr>
  </property>
</Properties>
</file>